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checkCompatibility="1" autoCompressPictures="0"/>
  <bookViews>
    <workbookView xWindow="17980" yWindow="1820" windowWidth="35420" windowHeight="24980" tabRatio="500"/>
  </bookViews>
  <sheets>
    <sheet name="mp 16-4" sheetId="15" r:id="rId1"/>
    <sheet name="mp 16-3" sheetId="13" r:id="rId2"/>
    <sheet name="mp 16-2" sheetId="12" r:id="rId3"/>
    <sheet name="tbl gesamtstatistik" sheetId="5" r:id="rId4"/>
    <sheet name="15-4" sheetId="10" r:id="rId5"/>
    <sheet name="mp 15-3" sheetId="9" r:id="rId6"/>
    <sheet name="mp 15-2" sheetId="7" r:id="rId7"/>
    <sheet name="mp 15-1" sheetId="3" r:id="rId8"/>
    <sheet name="mp 14-4" sheetId="4" r:id="rId9"/>
    <sheet name="mp 14-3" sheetId="1" r:id="rId10"/>
    <sheet name="mp 14-2" sheetId="2" r:id="rId11"/>
    <sheet name="Blatt3" sheetId="14" r:id="rId1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6" i="15" l="1"/>
  <c r="C53" i="15"/>
  <c r="C54" i="15"/>
  <c r="C55" i="15"/>
  <c r="C57" i="15"/>
  <c r="C58" i="15"/>
  <c r="C52" i="15"/>
  <c r="E59" i="15"/>
  <c r="E122" i="15"/>
  <c r="E56" i="15"/>
  <c r="E57" i="15"/>
  <c r="E58" i="15"/>
  <c r="E60" i="15"/>
  <c r="E61" i="15"/>
  <c r="F8" i="5"/>
  <c r="E8" i="5"/>
  <c r="B8" i="5"/>
  <c r="C8" i="5"/>
  <c r="D8" i="5"/>
  <c r="B13" i="5"/>
  <c r="C13" i="5"/>
  <c r="D13" i="5"/>
  <c r="G8" i="5"/>
  <c r="H8" i="5"/>
  <c r="F13" i="5"/>
  <c r="G13" i="5"/>
  <c r="H13" i="5"/>
  <c r="E13" i="5"/>
  <c r="E59" i="13"/>
  <c r="E58" i="13"/>
  <c r="E60" i="13"/>
  <c r="E60" i="12"/>
  <c r="E59" i="12"/>
  <c r="C56" i="12"/>
  <c r="E57" i="12"/>
  <c r="E58" i="12"/>
  <c r="E61" i="12"/>
  <c r="C57" i="12"/>
  <c r="C54" i="12"/>
  <c r="E57" i="13"/>
  <c r="E61" i="13"/>
  <c r="E62" i="13"/>
  <c r="C57" i="13"/>
  <c r="C56" i="13"/>
  <c r="C55" i="13"/>
  <c r="C54" i="13"/>
  <c r="C53" i="13"/>
  <c r="C55" i="12"/>
  <c r="E62" i="12"/>
  <c r="C53" i="12"/>
  <c r="C52" i="10"/>
  <c r="C51" i="10"/>
  <c r="E52" i="10"/>
  <c r="E53" i="10"/>
  <c r="E54" i="10"/>
  <c r="E55" i="10"/>
  <c r="E56" i="10"/>
  <c r="E57" i="10"/>
  <c r="C50" i="10"/>
  <c r="C49" i="10"/>
  <c r="C48" i="10"/>
  <c r="E5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" i="9"/>
  <c r="E53" i="9"/>
  <c r="E52" i="9"/>
  <c r="E55" i="9"/>
  <c r="E56" i="9"/>
  <c r="E57" i="9"/>
  <c r="C51" i="9"/>
  <c r="C50" i="9"/>
  <c r="C49" i="9"/>
  <c r="C48" i="9"/>
  <c r="E55" i="7"/>
  <c r="E53" i="7"/>
  <c r="E54" i="7"/>
  <c r="E56" i="7"/>
  <c r="E57" i="7"/>
  <c r="E58" i="7"/>
  <c r="C52" i="7"/>
  <c r="C51" i="7"/>
  <c r="C50" i="7"/>
  <c r="C49" i="7"/>
  <c r="E52" i="1"/>
  <c r="E49" i="2"/>
  <c r="C40" i="2"/>
  <c r="E45" i="2"/>
  <c r="E55" i="3"/>
  <c r="E44" i="2"/>
  <c r="E46" i="2"/>
  <c r="E47" i="2"/>
  <c r="E54" i="3"/>
  <c r="E57" i="3"/>
  <c r="E56" i="3"/>
  <c r="E48" i="2"/>
  <c r="C41" i="2"/>
  <c r="C44" i="2"/>
  <c r="C42" i="2"/>
  <c r="C43" i="2"/>
  <c r="L13" i="5"/>
  <c r="Q8" i="5"/>
  <c r="R8" i="5"/>
  <c r="S8" i="5"/>
  <c r="T8" i="5"/>
  <c r="U8" i="5"/>
  <c r="V8" i="5"/>
  <c r="W8" i="5"/>
  <c r="X8" i="5"/>
  <c r="Y8" i="5"/>
  <c r="Z8" i="5"/>
  <c r="AA8" i="5"/>
  <c r="L8" i="5"/>
  <c r="M8" i="5"/>
  <c r="N8" i="5"/>
  <c r="O8" i="5"/>
  <c r="P8" i="5"/>
  <c r="K8" i="5"/>
  <c r="J8" i="5"/>
  <c r="J13" i="5"/>
  <c r="K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I8" i="5"/>
  <c r="I13" i="5"/>
  <c r="C53" i="3"/>
  <c r="C51" i="3"/>
  <c r="C52" i="3"/>
  <c r="E60" i="4"/>
  <c r="E58" i="4"/>
  <c r="E57" i="4"/>
  <c r="E56" i="4"/>
  <c r="E59" i="4"/>
  <c r="E58" i="3"/>
  <c r="E122" i="4"/>
  <c r="E61" i="4"/>
  <c r="C52" i="4"/>
  <c r="C50" i="3"/>
  <c r="E59" i="3"/>
</calcChain>
</file>

<file path=xl/sharedStrings.xml><?xml version="1.0" encoding="utf-8"?>
<sst xmlns="http://schemas.openxmlformats.org/spreadsheetml/2006/main" count="2971" uniqueCount="257">
  <si>
    <t>BERNDL</t>
  </si>
  <si>
    <t>Roland</t>
  </si>
  <si>
    <t>treffpunkt bridge linz</t>
  </si>
  <si>
    <t>BLASCHKO</t>
  </si>
  <si>
    <t>Adolfine</t>
  </si>
  <si>
    <t>Ruth</t>
  </si>
  <si>
    <t>CIHAL</t>
  </si>
  <si>
    <t>Christine</t>
  </si>
  <si>
    <t>Rudolf</t>
  </si>
  <si>
    <t>DONNER</t>
  </si>
  <si>
    <t>Karin</t>
  </si>
  <si>
    <t>ENGLEITNER</t>
  </si>
  <si>
    <t>Gerda</t>
  </si>
  <si>
    <t>FEICHTLBAUER</t>
  </si>
  <si>
    <t>Ingrid</t>
  </si>
  <si>
    <t>GRUBER</t>
  </si>
  <si>
    <t>Ilse</t>
  </si>
  <si>
    <t>GRUBHOFER</t>
  </si>
  <si>
    <t>Maria</t>
  </si>
  <si>
    <t>Denkfabrik</t>
  </si>
  <si>
    <t>HABERFELLNER</t>
  </si>
  <si>
    <t>Egon</t>
  </si>
  <si>
    <t>BCL</t>
  </si>
  <si>
    <t>Wiltrud</t>
  </si>
  <si>
    <t>HARASEK</t>
  </si>
  <si>
    <t>HETZMANNSEDER</t>
  </si>
  <si>
    <t>Monika</t>
  </si>
  <si>
    <t>HUBER-STEGER</t>
  </si>
  <si>
    <t>Luzia</t>
  </si>
  <si>
    <t>HUEMER</t>
  </si>
  <si>
    <t>Eva</t>
  </si>
  <si>
    <t>KASBAUER</t>
  </si>
  <si>
    <t>Erika</t>
  </si>
  <si>
    <t>KELLERMANN</t>
  </si>
  <si>
    <t>Inge</t>
  </si>
  <si>
    <t>KIESENHOFER</t>
  </si>
  <si>
    <t>Tamara E.</t>
  </si>
  <si>
    <t>KORISTA</t>
  </si>
  <si>
    <t>Adolf</t>
  </si>
  <si>
    <t>KUCZEK</t>
  </si>
  <si>
    <t>Ella</t>
  </si>
  <si>
    <t>LEITNER</t>
  </si>
  <si>
    <t>Sara</t>
  </si>
  <si>
    <t>MADEREGGER</t>
  </si>
  <si>
    <t>Dominik</t>
  </si>
  <si>
    <t>MANNSBERGER</t>
  </si>
  <si>
    <t>Melanie</t>
  </si>
  <si>
    <t>OSTHEIMER</t>
  </si>
  <si>
    <t>Renate</t>
  </si>
  <si>
    <t>REDER</t>
  </si>
  <si>
    <t>Günter</t>
  </si>
  <si>
    <t>REIF</t>
  </si>
  <si>
    <t>Markus</t>
  </si>
  <si>
    <t>ROHRAUER</t>
  </si>
  <si>
    <t>Peter</t>
  </si>
  <si>
    <t>SCHMID</t>
  </si>
  <si>
    <t>Fritz</t>
  </si>
  <si>
    <t>SCHÜLLER</t>
  </si>
  <si>
    <t>Gerlinde</t>
  </si>
  <si>
    <t>STEININGER</t>
  </si>
  <si>
    <t>Wilma</t>
  </si>
  <si>
    <t>STRASSER</t>
  </si>
  <si>
    <t>Georg</t>
  </si>
  <si>
    <t>Gudrun</t>
  </si>
  <si>
    <t>STRAUß</t>
  </si>
  <si>
    <t>Veronika</t>
  </si>
  <si>
    <t>STURM</t>
  </si>
  <si>
    <t>Helga</t>
  </si>
  <si>
    <t>Regina</t>
  </si>
  <si>
    <t>UTZ</t>
  </si>
  <si>
    <t>Alexander</t>
  </si>
  <si>
    <t>BC Bad Hall</t>
  </si>
  <si>
    <t>WEIßMANN</t>
  </si>
  <si>
    <t>Gernot</t>
  </si>
  <si>
    <t>NAME</t>
  </si>
  <si>
    <t>VNAME</t>
  </si>
  <si>
    <t>MPGES</t>
  </si>
  <si>
    <t>STCLUB</t>
  </si>
  <si>
    <t>VEREIN</t>
  </si>
  <si>
    <t>KATEGORIE</t>
  </si>
  <si>
    <t>MPJB</t>
  </si>
  <si>
    <t>Q1</t>
  </si>
  <si>
    <t>Q2</t>
  </si>
  <si>
    <t>Q3</t>
  </si>
  <si>
    <t>Q4</t>
  </si>
  <si>
    <t>MPZU</t>
  </si>
  <si>
    <t>ÖBV NR</t>
  </si>
  <si>
    <t xml:space="preserve">mitglieder </t>
  </si>
  <si>
    <t>gesamt</t>
  </si>
  <si>
    <t>ÖBV BC Bad Hall</t>
  </si>
  <si>
    <t>ÖBV BCL</t>
  </si>
  <si>
    <t>ÖBV Denkfabrik</t>
  </si>
  <si>
    <t>ÖBV tbl</t>
  </si>
  <si>
    <t>kategorie</t>
  </si>
  <si>
    <t>-</t>
  </si>
  <si>
    <t>grandmaster</t>
  </si>
  <si>
    <t>junior-grandmaster</t>
  </si>
  <si>
    <t>senior-lifemaster</t>
  </si>
  <si>
    <t>lifemaster</t>
  </si>
  <si>
    <t>–</t>
  </si>
  <si>
    <t>&amp; mehr</t>
  </si>
  <si>
    <t>punkte</t>
  </si>
  <si>
    <t>NR</t>
  </si>
  <si>
    <t>ÖBV Nummer</t>
  </si>
  <si>
    <t>Gesamtmeisterpunkte</t>
  </si>
  <si>
    <t>ÖBV Klubnummer des Vereins</t>
  </si>
  <si>
    <t>Meisterpunkte zum Jahresbeginn</t>
  </si>
  <si>
    <t>Qartal 1</t>
  </si>
  <si>
    <t>Qartal 2</t>
  </si>
  <si>
    <t>Qartal 3</t>
  </si>
  <si>
    <t>Qartal 4</t>
  </si>
  <si>
    <t>Meisterpunktezuwachs laufendes Jahr</t>
  </si>
  <si>
    <t>Nachname</t>
  </si>
  <si>
    <t>Vorname</t>
  </si>
  <si>
    <t>CLUB</t>
  </si>
  <si>
    <t>POST</t>
  </si>
  <si>
    <t>♠</t>
  </si>
  <si>
    <t>♥</t>
  </si>
  <si>
    <t>♦</t>
  </si>
  <si>
    <t>♣</t>
  </si>
  <si>
    <t>A</t>
  </si>
  <si>
    <r>
      <t>♠</t>
    </r>
    <r>
      <rPr>
        <sz val="7"/>
        <color theme="1"/>
        <rFont val="Candara"/>
      </rPr>
      <t xml:space="preserve"> seniormaster</t>
    </r>
  </si>
  <si>
    <r>
      <t>♦</t>
    </r>
    <r>
      <rPr>
        <sz val="7"/>
        <color rgb="FFFF6600"/>
        <rFont val="Candara"/>
      </rPr>
      <t xml:space="preserve"> </t>
    </r>
    <r>
      <rPr>
        <sz val="7"/>
        <color theme="1"/>
        <rFont val="Candara"/>
      </rPr>
      <t>juniormaster</t>
    </r>
  </si>
  <si>
    <r>
      <t>♣</t>
    </r>
    <r>
      <rPr>
        <sz val="7"/>
        <color theme="1"/>
        <rFont val="Candara"/>
      </rPr>
      <t xml:space="preserve"> clubmaster</t>
    </r>
  </si>
  <si>
    <r>
      <t>A</t>
    </r>
    <r>
      <rPr>
        <sz val="7"/>
        <color theme="1"/>
        <rFont val="Candara"/>
      </rPr>
      <t xml:space="preserve"> anfänger</t>
    </r>
  </si>
  <si>
    <t>ÖBV MEISTERPUNKTE | TBL QUARTALSÜBERSICHT 3 | 2014</t>
  </si>
  <si>
    <t>ÖBV MEISTERPUNKTE | TBL QUARTALSÜBERSICHT 2 | 2014</t>
  </si>
  <si>
    <r>
      <rPr>
        <b/>
        <sz val="9"/>
        <rFont val="Candara"/>
      </rPr>
      <t>A</t>
    </r>
  </si>
  <si>
    <r>
      <rPr>
        <b/>
        <sz val="9"/>
        <rFont val="Candara"/>
      </rPr>
      <t>A</t>
    </r>
    <r>
      <rPr>
        <sz val="9"/>
        <rFont val="Candara"/>
      </rPr>
      <t>&gt;</t>
    </r>
    <r>
      <rPr>
        <sz val="9"/>
        <color rgb="FF008000"/>
        <rFont val="Arial"/>
      </rPr>
      <t>♣</t>
    </r>
  </si>
  <si>
    <t>FASCHINGBAUER</t>
  </si>
  <si>
    <t>Christa</t>
  </si>
  <si>
    <t>LICHTENBERGER</t>
  </si>
  <si>
    <t>Friedrich</t>
  </si>
  <si>
    <t>MOSER</t>
  </si>
  <si>
    <t>Ute</t>
  </si>
  <si>
    <t>OBERMAYER</t>
  </si>
  <si>
    <t>Simon</t>
  </si>
  <si>
    <t>WIESINGER</t>
  </si>
  <si>
    <r>
      <t>♠</t>
    </r>
    <r>
      <rPr>
        <sz val="7"/>
        <color rgb="FF000000"/>
        <rFont val="Candara"/>
      </rPr>
      <t xml:space="preserve"> seniormaster</t>
    </r>
  </si>
  <si>
    <r>
      <t>♥</t>
    </r>
    <r>
      <rPr>
        <sz val="7"/>
        <color rgb="FF000000"/>
        <rFont val="Candara"/>
      </rPr>
      <t xml:space="preserve"> master</t>
    </r>
  </si>
  <si>
    <r>
      <t>♦</t>
    </r>
    <r>
      <rPr>
        <sz val="7"/>
        <color rgb="FFFF6600"/>
        <rFont val="Candara"/>
      </rPr>
      <t xml:space="preserve"> </t>
    </r>
    <r>
      <rPr>
        <sz val="7"/>
        <color rgb="FF000000"/>
        <rFont val="Candara"/>
      </rPr>
      <t>juniormaster</t>
    </r>
  </si>
  <si>
    <r>
      <t>♣</t>
    </r>
    <r>
      <rPr>
        <sz val="7"/>
        <color rgb="FF000000"/>
        <rFont val="Candara"/>
      </rPr>
      <t xml:space="preserve"> clubmaster</t>
    </r>
  </si>
  <si>
    <r>
      <t>A</t>
    </r>
    <r>
      <rPr>
        <sz val="7"/>
        <color rgb="FF000000"/>
        <rFont val="Candara"/>
      </rPr>
      <t xml:space="preserve"> anfänger</t>
    </r>
  </si>
  <si>
    <t>KOCH</t>
  </si>
  <si>
    <t>Helmut</t>
  </si>
  <si>
    <t>BEHESHTI</t>
  </si>
  <si>
    <t>Fakhreddin</t>
  </si>
  <si>
    <t>MESSNER</t>
  </si>
  <si>
    <t>Erwin</t>
  </si>
  <si>
    <t>MILLER</t>
  </si>
  <si>
    <t>Ulrike</t>
  </si>
  <si>
    <r>
      <rPr>
        <b/>
        <sz val="7"/>
        <color rgb="FF0000FF"/>
        <rFont val="Candara"/>
      </rPr>
      <t>ÖBV MEISTERPUNKTE |</t>
    </r>
    <r>
      <rPr>
        <b/>
        <sz val="7"/>
        <color rgb="FFFF0000"/>
        <rFont val="Candara"/>
      </rPr>
      <t xml:space="preserve"> TBL QUARTALSÜBERSICHT 1</t>
    </r>
    <r>
      <rPr>
        <b/>
        <sz val="7"/>
        <color rgb="FF0000FF"/>
        <rFont val="Candara"/>
      </rPr>
      <t xml:space="preserve"> | 2015</t>
    </r>
  </si>
  <si>
    <r>
      <t xml:space="preserve">ÖBV MEISTERPUNKTE | </t>
    </r>
    <r>
      <rPr>
        <b/>
        <sz val="7"/>
        <color rgb="FFFF0000"/>
        <rFont val="Candara"/>
      </rPr>
      <t>TBL 4. QUARTAL 2014</t>
    </r>
  </si>
  <si>
    <t>BENCSIK</t>
  </si>
  <si>
    <t>SZABÓ</t>
  </si>
  <si>
    <t>Veronica</t>
  </si>
  <si>
    <r>
      <rPr>
        <b/>
        <sz val="7"/>
        <color rgb="FF339966"/>
        <rFont val="Arial"/>
      </rPr>
      <t>♣</t>
    </r>
    <r>
      <rPr>
        <sz val="7"/>
        <color rgb="FF000000"/>
        <rFont val="Candara"/>
      </rPr>
      <t xml:space="preserve"> clubmaster</t>
    </r>
  </si>
  <si>
    <r>
      <rPr>
        <b/>
        <sz val="7"/>
        <color rgb="FFFF6600"/>
        <rFont val="Arial"/>
      </rPr>
      <t>♦</t>
    </r>
    <r>
      <rPr>
        <sz val="7"/>
        <color rgb="FFFF6600"/>
        <rFont val="Candara"/>
      </rPr>
      <t xml:space="preserve"> </t>
    </r>
    <r>
      <rPr>
        <sz val="7"/>
        <color rgb="FF000000"/>
        <rFont val="Candara"/>
      </rPr>
      <t>juniormaster</t>
    </r>
  </si>
  <si>
    <r>
      <rPr>
        <b/>
        <sz val="7"/>
        <color rgb="FFFF0000"/>
        <rFont val="Arial"/>
      </rPr>
      <t>♥</t>
    </r>
    <r>
      <rPr>
        <sz val="7"/>
        <color rgb="FF000000"/>
        <rFont val="Candara"/>
      </rPr>
      <t xml:space="preserve"> master</t>
    </r>
  </si>
  <si>
    <r>
      <rPr>
        <sz val="7"/>
        <color rgb="FF0000FF"/>
        <rFont val="Arial"/>
      </rPr>
      <t>♠</t>
    </r>
    <r>
      <rPr>
        <sz val="7"/>
        <color rgb="FF000000"/>
        <rFont val="Candara"/>
      </rPr>
      <t xml:space="preserve"> seniormaster</t>
    </r>
  </si>
  <si>
    <r>
      <t>♦</t>
    </r>
    <r>
      <rPr>
        <sz val="9"/>
        <rFont val="Arial"/>
      </rPr>
      <t>&gt;</t>
    </r>
    <r>
      <rPr>
        <sz val="9"/>
        <color rgb="FFFF6600"/>
        <rFont val="Arial"/>
        <family val="2"/>
      </rPr>
      <t>♥</t>
    </r>
  </si>
  <si>
    <t>Andraś</t>
  </si>
  <si>
    <t>ÖBV Bad Hall</t>
  </si>
  <si>
    <r>
      <rPr>
        <sz val="12"/>
        <color rgb="FF0000FF"/>
        <rFont val="Arial"/>
      </rPr>
      <t>♠</t>
    </r>
    <r>
      <rPr>
        <sz val="12"/>
        <color rgb="FF000000"/>
        <rFont val="Candara"/>
      </rPr>
      <t xml:space="preserve"> seniormaster</t>
    </r>
  </si>
  <si>
    <r>
      <rPr>
        <b/>
        <sz val="12"/>
        <color rgb="FFFF0000"/>
        <rFont val="Arial"/>
      </rPr>
      <t>♥</t>
    </r>
    <r>
      <rPr>
        <sz val="12"/>
        <color rgb="FF000000"/>
        <rFont val="Candara"/>
      </rPr>
      <t xml:space="preserve"> master</t>
    </r>
  </si>
  <si>
    <r>
      <rPr>
        <b/>
        <sz val="12"/>
        <color rgb="FFFF6600"/>
        <rFont val="Arial"/>
      </rPr>
      <t>♦</t>
    </r>
    <r>
      <rPr>
        <sz val="12"/>
        <color rgb="FFFF6600"/>
        <rFont val="Candara"/>
      </rPr>
      <t xml:space="preserve"> </t>
    </r>
    <r>
      <rPr>
        <sz val="12"/>
        <color rgb="FF000000"/>
        <rFont val="Candara"/>
      </rPr>
      <t>juniormaster</t>
    </r>
  </si>
  <si>
    <r>
      <rPr>
        <b/>
        <sz val="12"/>
        <color rgb="FF339966"/>
        <rFont val="Arial"/>
      </rPr>
      <t>♣</t>
    </r>
    <r>
      <rPr>
        <sz val="12"/>
        <color rgb="FF000000"/>
        <rFont val="Candara"/>
      </rPr>
      <t xml:space="preserve"> clubmaster</t>
    </r>
  </si>
  <si>
    <r>
      <t>A</t>
    </r>
    <r>
      <rPr>
        <sz val="12"/>
        <color rgb="FF000000"/>
        <rFont val="Candara"/>
      </rPr>
      <t xml:space="preserve"> anfänger</t>
    </r>
  </si>
  <si>
    <t>2015-1</t>
  </si>
  <si>
    <t>2014-4</t>
  </si>
  <si>
    <t>2014-3</t>
  </si>
  <si>
    <t>2014-2</t>
  </si>
  <si>
    <t>2014-1</t>
  </si>
  <si>
    <t>2013-4</t>
  </si>
  <si>
    <t>2013-1</t>
  </si>
  <si>
    <t>2013-2</t>
  </si>
  <si>
    <t>2013-3</t>
  </si>
  <si>
    <t>2012-4</t>
  </si>
  <si>
    <t>2012-3</t>
  </si>
  <si>
    <t>2012-2</t>
  </si>
  <si>
    <t>2012-1</t>
  </si>
  <si>
    <t>2011-4</t>
  </si>
  <si>
    <t>2011-3</t>
  </si>
  <si>
    <t>2011-2</t>
  </si>
  <si>
    <t>2011-1</t>
  </si>
  <si>
    <t>2010-4</t>
  </si>
  <si>
    <t>gründung</t>
  </si>
  <si>
    <t>grubhofer</t>
  </si>
  <si>
    <r>
      <rPr>
        <b/>
        <sz val="7"/>
        <color rgb="FFFF0000"/>
        <rFont val="Arial"/>
      </rPr>
      <t>♥</t>
    </r>
    <r>
      <rPr>
        <sz val="7"/>
        <color theme="1"/>
        <rFont val="Candara"/>
      </rPr>
      <t xml:space="preserve"> master</t>
    </r>
  </si>
  <si>
    <t>kasbauer</t>
  </si>
  <si>
    <t>korista</t>
  </si>
  <si>
    <t>ostheimer</t>
  </si>
  <si>
    <t>reif</t>
  </si>
  <si>
    <t>denkfabrik</t>
  </si>
  <si>
    <t>bcl</t>
  </si>
  <si>
    <t>kellermann</t>
  </si>
  <si>
    <t>utz</t>
  </si>
  <si>
    <t>bc bad hall</t>
  </si>
  <si>
    <r>
      <rPr>
        <b/>
        <sz val="7"/>
        <color rgb="FF0000FF"/>
        <rFont val="Candara"/>
      </rPr>
      <t>ÖBV MEISTERPUNKTE |</t>
    </r>
    <r>
      <rPr>
        <b/>
        <sz val="7"/>
        <color rgb="FFFF0000"/>
        <rFont val="Candara"/>
      </rPr>
      <t xml:space="preserve"> TBL QUARTALSÜBERSICHT 2</t>
    </r>
    <r>
      <rPr>
        <b/>
        <sz val="7"/>
        <color rgb="FF0000FF"/>
        <rFont val="Candara"/>
      </rPr>
      <t xml:space="preserve"> | 2015</t>
    </r>
  </si>
  <si>
    <r>
      <t xml:space="preserve">♣ </t>
    </r>
    <r>
      <rPr>
        <sz val="9"/>
        <rFont val="Arial"/>
      </rPr>
      <t>&gt;</t>
    </r>
    <r>
      <rPr>
        <sz val="9"/>
        <color rgb="FF008000"/>
        <rFont val="Arial"/>
      </rPr>
      <t xml:space="preserve"> </t>
    </r>
    <r>
      <rPr>
        <sz val="9"/>
        <color rgb="FFFF6600"/>
        <rFont val="Arial"/>
        <family val="2"/>
      </rPr>
      <t>♦</t>
    </r>
  </si>
  <si>
    <r>
      <t xml:space="preserve"> ♦ </t>
    </r>
    <r>
      <rPr>
        <sz val="9"/>
        <rFont val="Arial"/>
      </rPr>
      <t>&gt;</t>
    </r>
    <r>
      <rPr>
        <sz val="9"/>
        <color rgb="FFFF6600"/>
        <rFont val="Arial"/>
        <family val="2"/>
      </rPr>
      <t xml:space="preserve"> </t>
    </r>
    <r>
      <rPr>
        <sz val="9"/>
        <color rgb="FFFF0000"/>
        <rFont val="Arial"/>
        <family val="2"/>
      </rPr>
      <t>♥</t>
    </r>
  </si>
  <si>
    <r>
      <t>♠</t>
    </r>
    <r>
      <rPr>
        <sz val="8"/>
        <color rgb="FF000000"/>
        <rFont val="Candara"/>
      </rPr>
      <t xml:space="preserve"> seniormaster</t>
    </r>
  </si>
  <si>
    <r>
      <t>♥</t>
    </r>
    <r>
      <rPr>
        <sz val="8"/>
        <color rgb="FF000000"/>
        <rFont val="Candara"/>
      </rPr>
      <t xml:space="preserve"> master</t>
    </r>
  </si>
  <si>
    <r>
      <t>♦</t>
    </r>
    <r>
      <rPr>
        <sz val="8"/>
        <color rgb="FFFF6600"/>
        <rFont val="Candara"/>
      </rPr>
      <t xml:space="preserve"> </t>
    </r>
    <r>
      <rPr>
        <sz val="8"/>
        <color rgb="FF000000"/>
        <rFont val="Candara"/>
      </rPr>
      <t>juniormaster</t>
    </r>
  </si>
  <si>
    <r>
      <t>♣</t>
    </r>
    <r>
      <rPr>
        <sz val="8"/>
        <color rgb="FF000000"/>
        <rFont val="Candara"/>
      </rPr>
      <t xml:space="preserve"> clubmaster</t>
    </r>
  </si>
  <si>
    <r>
      <t>A</t>
    </r>
    <r>
      <rPr>
        <sz val="8"/>
        <color rgb="FF000000"/>
        <rFont val="Candara"/>
      </rPr>
      <t xml:space="preserve"> anfänger</t>
    </r>
  </si>
  <si>
    <r>
      <rPr>
        <b/>
        <sz val="8"/>
        <color rgb="FF0000FF"/>
        <rFont val="Candara"/>
      </rPr>
      <t>ÖBV MEISTERPUNKTE |</t>
    </r>
    <r>
      <rPr>
        <b/>
        <sz val="8"/>
        <color rgb="FFFF0000"/>
        <rFont val="Candara"/>
      </rPr>
      <t xml:space="preserve"> TBL QUARTALSÜBERSICHT 3</t>
    </r>
    <r>
      <rPr>
        <b/>
        <sz val="8"/>
        <color rgb="FF0000FF"/>
        <rFont val="Candara"/>
      </rPr>
      <t xml:space="preserve"> | 2015</t>
    </r>
  </si>
  <si>
    <r>
      <rPr>
        <sz val="8"/>
        <color rgb="FF008000"/>
        <rFont val="Arial"/>
      </rPr>
      <t xml:space="preserve">♣ </t>
    </r>
    <r>
      <rPr>
        <sz val="8"/>
        <rFont val="Arial"/>
      </rPr>
      <t>&gt;</t>
    </r>
    <r>
      <rPr>
        <sz val="8"/>
        <color rgb="FF008000"/>
        <rFont val="Arial"/>
      </rPr>
      <t xml:space="preserve"> </t>
    </r>
    <r>
      <rPr>
        <sz val="8"/>
        <color rgb="FFFF6600"/>
        <rFont val="Arial"/>
      </rPr>
      <t>♦</t>
    </r>
  </si>
  <si>
    <t>Andras</t>
  </si>
  <si>
    <t>JAGSICH</t>
  </si>
  <si>
    <t>Michael</t>
  </si>
  <si>
    <t>KOMAR</t>
  </si>
  <si>
    <t>Friederike</t>
  </si>
  <si>
    <t>SCHEUBA</t>
  </si>
  <si>
    <t>Ingeborg</t>
  </si>
  <si>
    <t>Wilhelmine</t>
  </si>
  <si>
    <t>DILLINGER</t>
  </si>
  <si>
    <t>PENN</t>
  </si>
  <si>
    <t>SCHATTENBERG</t>
  </si>
  <si>
    <t>SZABO</t>
  </si>
  <si>
    <t>TRUMMER</t>
  </si>
  <si>
    <t>VAGACS</t>
  </si>
  <si>
    <t>Petra</t>
  </si>
  <si>
    <t>Johann</t>
  </si>
  <si>
    <t>Marena</t>
  </si>
  <si>
    <t>BC Wels</t>
  </si>
  <si>
    <r>
      <t>♥</t>
    </r>
    <r>
      <rPr>
        <sz val="14"/>
        <rFont val="Arial"/>
      </rPr>
      <t xml:space="preserve"> &gt;</t>
    </r>
    <r>
      <rPr>
        <sz val="14"/>
        <color rgb="FFFF0000"/>
        <rFont val="Arial"/>
      </rPr>
      <t xml:space="preserve"> </t>
    </r>
    <r>
      <rPr>
        <sz val="14"/>
        <color rgb="FF0000FF"/>
        <rFont val="Arial"/>
      </rPr>
      <t xml:space="preserve">♠  </t>
    </r>
  </si>
  <si>
    <t>ÖBV BC Wels</t>
  </si>
  <si>
    <t>HITTHALER</t>
  </si>
  <si>
    <t>DORN-FÖRSTER</t>
  </si>
  <si>
    <t>Siglinde</t>
  </si>
  <si>
    <t>LAMPL</t>
  </si>
  <si>
    <t>Elisabeth</t>
  </si>
  <si>
    <r>
      <rPr>
        <b/>
        <sz val="8"/>
        <color rgb="FF0000FF"/>
        <rFont val="Candara"/>
      </rPr>
      <t>ÖBV MEISTERPUNKTE |</t>
    </r>
    <r>
      <rPr>
        <b/>
        <sz val="8"/>
        <color rgb="FFFF0000"/>
        <rFont val="Candara"/>
      </rPr>
      <t xml:space="preserve"> TBL QUARTALSÜBERSICHT 2</t>
    </r>
    <r>
      <rPr>
        <b/>
        <sz val="8"/>
        <color rgb="FF0000FF"/>
        <rFont val="Candara"/>
      </rPr>
      <t xml:space="preserve"> | 2016</t>
    </r>
  </si>
  <si>
    <r>
      <t>♣ &gt;</t>
    </r>
    <r>
      <rPr>
        <sz val="8"/>
        <color rgb="FFFF6600"/>
        <rFont val="Arial"/>
      </rPr>
      <t xml:space="preserve"> ♦</t>
    </r>
  </si>
  <si>
    <r>
      <t xml:space="preserve">A &gt; </t>
    </r>
    <r>
      <rPr>
        <b/>
        <sz val="8"/>
        <color rgb="FF008000"/>
        <rFont val="Arial"/>
      </rPr>
      <t>♣</t>
    </r>
  </si>
  <si>
    <r>
      <rPr>
        <b/>
        <sz val="8"/>
        <color rgb="FF0000FF"/>
        <rFont val="Candara"/>
      </rPr>
      <t>ÖBV MEISTERPUNKTE |</t>
    </r>
    <r>
      <rPr>
        <b/>
        <sz val="8"/>
        <color rgb="FFFF0000"/>
        <rFont val="Candara"/>
      </rPr>
      <t xml:space="preserve"> TBL QUARTALSÜBERSICHT 3</t>
    </r>
    <r>
      <rPr>
        <b/>
        <sz val="8"/>
        <color rgb="FF0000FF"/>
        <rFont val="Candara"/>
      </rPr>
      <t xml:space="preserve"> | 2016</t>
    </r>
  </si>
  <si>
    <t>BÖHM</t>
  </si>
  <si>
    <t>Bettina</t>
  </si>
  <si>
    <r>
      <t xml:space="preserve">♣ &gt; </t>
    </r>
    <r>
      <rPr>
        <sz val="8"/>
        <color rgb="FFFF6600"/>
        <rFont val="Arial"/>
      </rPr>
      <t>♦</t>
    </r>
  </si>
  <si>
    <r>
      <t xml:space="preserve">♦ </t>
    </r>
    <r>
      <rPr>
        <sz val="8"/>
        <rFont val="Arial"/>
      </rPr>
      <t xml:space="preserve">&gt; </t>
    </r>
    <r>
      <rPr>
        <sz val="8"/>
        <color rgb="FFFF0000"/>
        <rFont val="Arial"/>
      </rPr>
      <t>♥</t>
    </r>
  </si>
  <si>
    <t>2015-2</t>
  </si>
  <si>
    <t>2015-3</t>
  </si>
  <si>
    <t>2015-4</t>
  </si>
  <si>
    <t>2016-1</t>
  </si>
  <si>
    <t>2016-2</t>
  </si>
  <si>
    <t>2016-3</t>
  </si>
  <si>
    <t>2016-4</t>
  </si>
  <si>
    <t>SCHUH</t>
  </si>
  <si>
    <t>Herbert</t>
  </si>
  <si>
    <t>WIDDER</t>
  </si>
  <si>
    <t>DENKFABRIK</t>
  </si>
  <si>
    <t>BRIDGEOASE</t>
  </si>
  <si>
    <t>BC BURGENLAND</t>
  </si>
  <si>
    <t>ÖBV BC BURGENLAND</t>
  </si>
  <si>
    <t>ÖBV BRIDGEOASE</t>
  </si>
  <si>
    <r>
      <t xml:space="preserve">ÖBV MEISTERPUNKTE | </t>
    </r>
    <r>
      <rPr>
        <b/>
        <sz val="7"/>
        <color rgb="FFFF0000"/>
        <rFont val="Candara"/>
      </rPr>
      <t>TBL GESMT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</si>
</sst>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7"/>
      <color indexed="30"/>
      <name val="Candara"/>
    </font>
    <font>
      <b/>
      <sz val="7"/>
      <color indexed="10"/>
      <name val="Candara"/>
    </font>
    <font>
      <sz val="7"/>
      <color theme="1"/>
      <name val="Candara"/>
    </font>
    <font>
      <sz val="7"/>
      <name val="Candara"/>
    </font>
    <font>
      <b/>
      <sz val="7"/>
      <name val="Candara"/>
    </font>
    <font>
      <b/>
      <sz val="7"/>
      <color rgb="FF0000FF"/>
      <name val="Candara"/>
    </font>
    <font>
      <b/>
      <sz val="9"/>
      <color indexed="12"/>
      <name val="Calibri"/>
    </font>
    <font>
      <b/>
      <sz val="9"/>
      <color indexed="10"/>
      <name val="Calibri"/>
    </font>
    <font>
      <sz val="9"/>
      <color theme="1"/>
      <name val="Calibri"/>
    </font>
    <font>
      <sz val="7"/>
      <color rgb="FF0000FF"/>
      <name val="Candara"/>
    </font>
    <font>
      <sz val="7"/>
      <color rgb="FFFF6600"/>
      <name val="Candara"/>
    </font>
    <font>
      <sz val="7"/>
      <color rgb="FF008000"/>
      <name val="Candara"/>
    </font>
    <font>
      <b/>
      <sz val="7"/>
      <color theme="1"/>
      <name val="Candara"/>
    </font>
    <font>
      <b/>
      <sz val="8"/>
      <color rgb="FF0000FF"/>
      <name val="Candara"/>
    </font>
    <font>
      <sz val="7"/>
      <color rgb="FFFF0000"/>
      <name val="Candara"/>
    </font>
    <font>
      <b/>
      <sz val="7"/>
      <color rgb="FFFF0000"/>
      <name val="Candara"/>
    </font>
    <font>
      <b/>
      <sz val="7"/>
      <color rgb="FFFF6600"/>
      <name val="Candara"/>
    </font>
    <font>
      <b/>
      <sz val="7"/>
      <color rgb="FF339966"/>
      <name val="Candara"/>
    </font>
    <font>
      <sz val="9"/>
      <color rgb="FF0000FF"/>
      <name val="Candara"/>
    </font>
    <font>
      <b/>
      <sz val="9"/>
      <color theme="1"/>
      <name val="Candara"/>
    </font>
    <font>
      <sz val="9"/>
      <color rgb="FF008000"/>
      <name val="Candara"/>
    </font>
    <font>
      <b/>
      <sz val="9"/>
      <name val="Candara"/>
    </font>
    <font>
      <sz val="9"/>
      <color rgb="FFFF6600"/>
      <name val="Candara"/>
    </font>
    <font>
      <b/>
      <sz val="9"/>
      <color theme="1"/>
      <name val="Calibri"/>
    </font>
    <font>
      <sz val="9"/>
      <name val="Candara"/>
    </font>
    <font>
      <sz val="9"/>
      <color rgb="FF008000"/>
      <name val="Arial"/>
    </font>
    <font>
      <sz val="9"/>
      <color rgb="FFFF0000"/>
      <name val="Candara"/>
    </font>
    <font>
      <sz val="7"/>
      <color theme="1"/>
      <name val="Calibri"/>
      <family val="2"/>
      <scheme val="minor"/>
    </font>
    <font>
      <sz val="7"/>
      <color rgb="FF000000"/>
      <name val="Candara"/>
    </font>
    <font>
      <b/>
      <sz val="7"/>
      <color rgb="FF000000"/>
      <name val="Candara"/>
    </font>
    <font>
      <b/>
      <sz val="7"/>
      <color rgb="FF865357"/>
      <name val="Candara"/>
    </font>
    <font>
      <b/>
      <sz val="7"/>
      <color theme="1"/>
      <name val="Calibri"/>
      <scheme val="minor"/>
    </font>
    <font>
      <b/>
      <sz val="7"/>
      <color rgb="FF339966"/>
      <name val="Arial"/>
    </font>
    <font>
      <b/>
      <sz val="7"/>
      <color rgb="FFFF6600"/>
      <name val="Arial"/>
    </font>
    <font>
      <b/>
      <sz val="7"/>
      <color rgb="FFFF0000"/>
      <name val="Arial"/>
    </font>
    <font>
      <sz val="7"/>
      <color rgb="FF0000FF"/>
      <name val="Arial"/>
    </font>
    <font>
      <sz val="9"/>
      <color rgb="FF0000FF"/>
      <name val="Calibri"/>
      <family val="2"/>
    </font>
    <font>
      <b/>
      <sz val="9"/>
      <name val="Calibri"/>
    </font>
    <font>
      <b/>
      <sz val="9"/>
      <color rgb="FF000000"/>
      <name val="Candara"/>
    </font>
    <font>
      <sz val="9"/>
      <color rgb="FF008000"/>
      <name val="Calibri"/>
      <family val="2"/>
    </font>
    <font>
      <sz val="9"/>
      <color rgb="FFFF6600"/>
      <name val="Calibri"/>
      <family val="2"/>
    </font>
    <font>
      <sz val="9"/>
      <color rgb="FFFF0000"/>
      <name val="Calibri"/>
      <family val="2"/>
    </font>
    <font>
      <b/>
      <sz val="9"/>
      <color rgb="FF008000"/>
      <name val="Arial Bold"/>
    </font>
    <font>
      <sz val="8"/>
      <color theme="1"/>
      <name val="Calibri"/>
      <scheme val="minor"/>
    </font>
    <font>
      <b/>
      <sz val="8"/>
      <color rgb="FF0000FF"/>
      <name val="Calibri"/>
      <scheme val="minor"/>
    </font>
    <font>
      <b/>
      <sz val="8"/>
      <color rgb="FFFF0000"/>
      <name val="Calibri"/>
      <scheme val="minor"/>
    </font>
    <font>
      <b/>
      <sz val="8"/>
      <color theme="1"/>
      <name val="Calibri"/>
      <scheme val="minor"/>
    </font>
    <font>
      <sz val="9"/>
      <color rgb="FFFF6600"/>
      <name val="Arial"/>
      <family val="2"/>
    </font>
    <font>
      <sz val="9"/>
      <color rgb="FFFF0000"/>
      <name val="Arial"/>
      <family val="2"/>
    </font>
    <font>
      <sz val="9"/>
      <name val="Arial"/>
    </font>
    <font>
      <sz val="12"/>
      <name val="Candara"/>
    </font>
    <font>
      <b/>
      <sz val="12"/>
      <color rgb="FF0000FF"/>
      <name val="Candara"/>
    </font>
    <font>
      <b/>
      <sz val="12"/>
      <color rgb="FF0000FF"/>
      <name val="Calibri"/>
      <family val="2"/>
      <scheme val="minor"/>
    </font>
    <font>
      <sz val="12"/>
      <color rgb="FF000000"/>
      <name val="Candara"/>
    </font>
    <font>
      <sz val="12"/>
      <color rgb="FF0000FF"/>
      <name val="Candara"/>
    </font>
    <font>
      <sz val="12"/>
      <color rgb="FF0000FF"/>
      <name val="Arial"/>
    </font>
    <font>
      <b/>
      <sz val="12"/>
      <color rgb="FFFF0000"/>
      <name val="Candara"/>
    </font>
    <font>
      <b/>
      <sz val="12"/>
      <color rgb="FFFF0000"/>
      <name val="Arial"/>
    </font>
    <font>
      <b/>
      <sz val="12"/>
      <color rgb="FFFF6600"/>
      <name val="Candara"/>
    </font>
    <font>
      <b/>
      <sz val="12"/>
      <color rgb="FFFF6600"/>
      <name val="Arial"/>
    </font>
    <font>
      <sz val="12"/>
      <color rgb="FFFF6600"/>
      <name val="Candara"/>
    </font>
    <font>
      <b/>
      <sz val="12"/>
      <color rgb="FF339966"/>
      <name val="Candara"/>
    </font>
    <font>
      <b/>
      <sz val="12"/>
      <color rgb="FF339966"/>
      <name val="Arial"/>
    </font>
    <font>
      <b/>
      <sz val="12"/>
      <color rgb="FF000000"/>
      <name val="Candara"/>
    </font>
    <font>
      <sz val="12"/>
      <color theme="0" tint="-0.249977111117893"/>
      <name val="Calibri"/>
      <scheme val="minor"/>
    </font>
    <font>
      <b/>
      <sz val="9"/>
      <color rgb="FFFF0000"/>
      <name val="Arial"/>
    </font>
    <font>
      <sz val="8"/>
      <color theme="1"/>
      <name val="Candara"/>
    </font>
    <font>
      <b/>
      <sz val="7"/>
      <color rgb="FF0000FF"/>
      <name val="Calibri"/>
      <scheme val="minor"/>
    </font>
    <font>
      <b/>
      <sz val="7"/>
      <name val="Calibri"/>
      <scheme val="minor"/>
    </font>
    <font>
      <b/>
      <sz val="8"/>
      <color rgb="FF000000"/>
      <name val="Candara"/>
    </font>
    <font>
      <b/>
      <sz val="8"/>
      <color theme="1"/>
      <name val="Candara"/>
    </font>
    <font>
      <b/>
      <sz val="8"/>
      <name val="Candara"/>
    </font>
    <font>
      <sz val="8"/>
      <name val="Candara"/>
    </font>
    <font>
      <b/>
      <sz val="8"/>
      <color rgb="FFFF0000"/>
      <name val="Candara"/>
    </font>
    <font>
      <sz val="8"/>
      <color rgb="FF000000"/>
      <name val="Candara"/>
    </font>
    <font>
      <sz val="8"/>
      <color rgb="FF0000FF"/>
      <name val="Candara"/>
    </font>
    <font>
      <sz val="8"/>
      <color rgb="FF008000"/>
      <name val="Candara"/>
    </font>
    <font>
      <sz val="8"/>
      <color rgb="FFFF6600"/>
      <name val="Candara"/>
    </font>
    <font>
      <sz val="8"/>
      <color rgb="FFFF0000"/>
      <name val="Candara"/>
    </font>
    <font>
      <b/>
      <sz val="8"/>
      <color rgb="FF008000"/>
      <name val="Candara"/>
    </font>
    <font>
      <b/>
      <sz val="8"/>
      <color rgb="FF865357"/>
      <name val="Candara"/>
    </font>
    <font>
      <b/>
      <sz val="8"/>
      <color rgb="FFFF6600"/>
      <name val="Candara"/>
    </font>
    <font>
      <b/>
      <sz val="8"/>
      <color rgb="FF339966"/>
      <name val="Candara"/>
    </font>
    <font>
      <sz val="8"/>
      <color rgb="FFFF6600"/>
      <name val="Arial"/>
    </font>
    <font>
      <sz val="8"/>
      <color rgb="FFFF0000"/>
      <name val="Arial"/>
    </font>
    <font>
      <sz val="8"/>
      <color rgb="FF008000"/>
      <name val="Arial"/>
    </font>
    <font>
      <sz val="8"/>
      <name val="Arial"/>
    </font>
    <font>
      <sz val="14"/>
      <color theme="1"/>
      <name val="Calibri"/>
      <family val="2"/>
      <scheme val="minor"/>
    </font>
    <font>
      <sz val="14"/>
      <color rgb="FFFF6600"/>
      <name val="Candara"/>
    </font>
    <font>
      <b/>
      <sz val="14"/>
      <color rgb="FF000000"/>
      <name val="Candara"/>
    </font>
    <font>
      <sz val="14"/>
      <color rgb="FFFF0000"/>
      <name val="Candara"/>
    </font>
    <font>
      <sz val="14"/>
      <color rgb="FF008000"/>
      <name val="Candara"/>
    </font>
    <font>
      <sz val="14"/>
      <color rgb="FFFF0000"/>
      <name val="Arial"/>
    </font>
    <font>
      <sz val="14"/>
      <color rgb="FF0000FF"/>
      <name val="Arial"/>
    </font>
    <font>
      <sz val="14"/>
      <name val="Arial"/>
    </font>
    <font>
      <b/>
      <sz val="12"/>
      <color rgb="FFFF0000"/>
      <name val="Calibri"/>
      <scheme val="minor"/>
    </font>
    <font>
      <b/>
      <sz val="12"/>
      <name val="Candara"/>
    </font>
    <font>
      <sz val="12"/>
      <color rgb="FF008000"/>
      <name val="Candara"/>
    </font>
    <font>
      <b/>
      <sz val="12"/>
      <color rgb="FF008000"/>
      <name val="Candara"/>
    </font>
    <font>
      <sz val="12"/>
      <color rgb="FFFF0000"/>
      <name val="Candara"/>
    </font>
    <font>
      <sz val="8"/>
      <name val="Cambria"/>
      <scheme val="major"/>
    </font>
    <font>
      <sz val="8"/>
      <name val="Cambria"/>
    </font>
    <font>
      <sz val="18"/>
      <color rgb="FF0000FF"/>
      <name val="Calibri"/>
      <family val="2"/>
    </font>
    <font>
      <sz val="18"/>
      <color rgb="FF008000"/>
      <name val="Calibri"/>
      <family val="2"/>
    </font>
    <font>
      <sz val="18"/>
      <color rgb="FFFF6600"/>
      <name val="Calibri"/>
      <family val="2"/>
    </font>
    <font>
      <b/>
      <sz val="18"/>
      <color rgb="FF008000"/>
      <name val="Calibri"/>
      <family val="2"/>
    </font>
    <font>
      <sz val="18"/>
      <color rgb="FFFF0000"/>
      <name val="Calibri"/>
      <family val="2"/>
    </font>
    <font>
      <sz val="6"/>
      <name val="Candara"/>
    </font>
    <font>
      <b/>
      <sz val="6"/>
      <name val="Candara"/>
    </font>
    <font>
      <b/>
      <sz val="8"/>
      <color rgb="FF008000"/>
      <name val="Arial"/>
    </font>
    <font>
      <b/>
      <sz val="6"/>
      <color rgb="FFFF0000"/>
      <name val="Candara"/>
    </font>
    <font>
      <sz val="6"/>
      <name val="MS Sans Serif"/>
    </font>
    <font>
      <b/>
      <sz val="6"/>
      <color rgb="FFFF0000"/>
      <name val="MS Sans Serif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rgb="FFF2F2F2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EEECE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5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3" borderId="0" xfId="0" applyFont="1" applyFill="1"/>
    <xf numFmtId="0" fontId="8" fillId="3" borderId="0" xfId="0" applyFont="1" applyFill="1"/>
    <xf numFmtId="0" fontId="9" fillId="3" borderId="1" xfId="0" applyFont="1" applyFill="1" applyBorder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0" borderId="0" xfId="0" applyFont="1"/>
    <xf numFmtId="0" fontId="11" fillId="0" borderId="0" xfId="3" applyFont="1" applyAlignment="1">
      <alignment vertical="center" wrapText="1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8" fillId="2" borderId="0" xfId="0" applyFont="1" applyFill="1"/>
    <xf numFmtId="0" fontId="8" fillId="5" borderId="0" xfId="0" applyFont="1" applyFill="1"/>
    <xf numFmtId="0" fontId="7" fillId="0" borderId="0" xfId="0" applyFont="1" applyFill="1"/>
    <xf numFmtId="0" fontId="6" fillId="2" borderId="0" xfId="0" applyFont="1" applyFill="1"/>
    <xf numFmtId="0" fontId="10" fillId="2" borderId="0" xfId="0" applyFont="1" applyFill="1"/>
    <xf numFmtId="0" fontId="18" fillId="0" borderId="0" xfId="0" applyFont="1"/>
    <xf numFmtId="0" fontId="10" fillId="3" borderId="0" xfId="0" applyFont="1" applyFill="1"/>
    <xf numFmtId="0" fontId="10" fillId="4" borderId="0" xfId="0" applyFont="1" applyFill="1"/>
    <xf numFmtId="0" fontId="19" fillId="0" borderId="0" xfId="0" applyFont="1" applyAlignment="1">
      <alignment horizontal="center"/>
    </xf>
    <xf numFmtId="0" fontId="7" fillId="4" borderId="0" xfId="0" applyFont="1" applyFill="1" applyAlignment="1">
      <alignment vertical="center" wrapText="1"/>
    </xf>
    <xf numFmtId="3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 wrapText="1"/>
    </xf>
    <xf numFmtId="0" fontId="22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0" fillId="0" borderId="0" xfId="0" applyAlignment="1">
      <alignment horizontal="right"/>
    </xf>
    <xf numFmtId="0" fontId="8" fillId="2" borderId="0" xfId="0" applyFont="1" applyFill="1" applyAlignment="1">
      <alignment horizontal="right"/>
    </xf>
    <xf numFmtId="0" fontId="11" fillId="2" borderId="0" xfId="3" applyFont="1" applyFill="1" applyAlignment="1">
      <alignment horizontal="left" vertical="center" wrapText="1"/>
    </xf>
    <xf numFmtId="0" fontId="11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 wrapText="1"/>
    </xf>
    <xf numFmtId="0" fontId="11" fillId="2" borderId="0" xfId="3" applyFont="1" applyFill="1" applyAlignment="1">
      <alignment horizontal="right" vertical="center"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7" fillId="2" borderId="0" xfId="0" applyFont="1" applyFill="1"/>
    <xf numFmtId="0" fontId="20" fillId="2" borderId="0" xfId="0" applyFont="1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9" fillId="0" borderId="0" xfId="0" applyFont="1"/>
    <xf numFmtId="0" fontId="28" fillId="0" borderId="0" xfId="3" applyFont="1" applyAlignment="1">
      <alignment horizontal="right" vertical="center" wrapText="1"/>
    </xf>
    <xf numFmtId="0" fontId="31" fillId="0" borderId="0" xfId="0" applyFont="1" applyAlignment="1">
      <alignment horizontal="center"/>
    </xf>
    <xf numFmtId="0" fontId="32" fillId="0" borderId="0" xfId="0" applyFont="1"/>
    <xf numFmtId="0" fontId="33" fillId="6" borderId="0" xfId="0" applyFont="1" applyFill="1" applyAlignment="1">
      <alignment horizontal="center"/>
    </xf>
    <xf numFmtId="0" fontId="33" fillId="6" borderId="0" xfId="0" applyFont="1" applyFill="1"/>
    <xf numFmtId="0" fontId="33" fillId="0" borderId="0" xfId="0" applyFont="1"/>
    <xf numFmtId="0" fontId="10" fillId="6" borderId="0" xfId="0" applyFont="1" applyFill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right"/>
    </xf>
    <xf numFmtId="0" fontId="20" fillId="6" borderId="0" xfId="0" applyFont="1" applyFill="1" applyAlignment="1">
      <alignment horizontal="right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0" fillId="7" borderId="0" xfId="0" applyFont="1" applyFill="1" applyAlignment="1">
      <alignment horizontal="center"/>
    </xf>
    <xf numFmtId="0" fontId="8" fillId="7" borderId="0" xfId="0" applyFont="1" applyFill="1"/>
    <xf numFmtId="0" fontId="9" fillId="7" borderId="1" xfId="0" applyFont="1" applyFill="1" applyBorder="1" applyAlignment="1">
      <alignment horizontal="center"/>
    </xf>
    <xf numFmtId="0" fontId="10" fillId="8" borderId="0" xfId="0" applyFont="1" applyFill="1"/>
    <xf numFmtId="0" fontId="33" fillId="8" borderId="0" xfId="0" applyFont="1" applyFill="1" applyAlignment="1">
      <alignment horizontal="center"/>
    </xf>
    <xf numFmtId="0" fontId="33" fillId="8" borderId="0" xfId="0" applyFont="1" applyFill="1" applyAlignment="1">
      <alignment vertical="center" wrapText="1"/>
    </xf>
    <xf numFmtId="3" fontId="33" fillId="8" borderId="0" xfId="0" applyNumberFormat="1" applyFont="1" applyFill="1" applyAlignment="1">
      <alignment horizontal="center" vertical="center" wrapText="1"/>
    </xf>
    <xf numFmtId="0" fontId="33" fillId="8" borderId="0" xfId="0" applyFont="1" applyFill="1" applyAlignment="1">
      <alignment horizontal="center" vertical="center" wrapText="1"/>
    </xf>
    <xf numFmtId="0" fontId="8" fillId="6" borderId="0" xfId="0" applyFont="1" applyFill="1"/>
    <xf numFmtId="0" fontId="35" fillId="7" borderId="0" xfId="0" applyFont="1" applyFill="1" applyAlignment="1">
      <alignment horizontal="center"/>
    </xf>
    <xf numFmtId="0" fontId="33" fillId="8" borderId="0" xfId="0" applyFont="1" applyFill="1"/>
    <xf numFmtId="0" fontId="14" fillId="8" borderId="0" xfId="0" applyFont="1" applyFill="1" applyAlignment="1">
      <alignment vertical="center" wrapText="1"/>
    </xf>
    <xf numFmtId="0" fontId="20" fillId="8" borderId="0" xfId="0" applyFont="1" applyFill="1" applyAlignment="1">
      <alignment vertical="center" wrapText="1"/>
    </xf>
    <xf numFmtId="0" fontId="21" fillId="8" borderId="0" xfId="0" applyFont="1" applyFill="1" applyAlignment="1">
      <alignment vertical="center" wrapText="1"/>
    </xf>
    <xf numFmtId="0" fontId="22" fillId="8" borderId="0" xfId="0" applyFont="1" applyFill="1" applyAlignment="1">
      <alignment vertical="center" wrapText="1"/>
    </xf>
    <xf numFmtId="0" fontId="34" fillId="8" borderId="0" xfId="0" applyFont="1" applyFill="1" applyAlignment="1">
      <alignment vertical="center" wrapText="1"/>
    </xf>
    <xf numFmtId="0" fontId="32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0" fillId="6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78" applyAlignment="1">
      <alignment vertical="center" wrapText="1"/>
    </xf>
    <xf numFmtId="0" fontId="10" fillId="0" borderId="0" xfId="0" applyFont="1" applyAlignment="1">
      <alignment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5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0" fillId="0" borderId="0" xfId="0" applyFont="1"/>
    <xf numFmtId="0" fontId="55" fillId="7" borderId="0" xfId="0" applyFont="1" applyFill="1"/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7" fillId="0" borderId="1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7" fillId="0" borderId="0" xfId="0" applyFont="1" applyBorder="1"/>
    <xf numFmtId="0" fontId="58" fillId="8" borderId="0" xfId="0" applyFont="1" applyFill="1" applyAlignment="1">
      <alignment vertical="center" wrapText="1"/>
    </xf>
    <xf numFmtId="0" fontId="59" fillId="8" borderId="0" xfId="0" applyFont="1" applyFill="1" applyAlignment="1">
      <alignment vertical="center" wrapText="1"/>
    </xf>
    <xf numFmtId="0" fontId="61" fillId="8" borderId="0" xfId="0" applyFont="1" applyFill="1" applyAlignment="1">
      <alignment vertical="center" wrapText="1"/>
    </xf>
    <xf numFmtId="0" fontId="63" fillId="8" borderId="0" xfId="0" applyFont="1" applyFill="1" applyAlignment="1">
      <alignment vertical="center" wrapText="1"/>
    </xf>
    <xf numFmtId="0" fontId="66" fillId="8" borderId="0" xfId="0" applyFont="1" applyFill="1" applyAlignment="1">
      <alignment vertical="center" wrapText="1"/>
    </xf>
    <xf numFmtId="0" fontId="68" fillId="8" borderId="0" xfId="0" applyFont="1" applyFill="1" applyAlignment="1">
      <alignment vertical="center" wrapText="1"/>
    </xf>
    <xf numFmtId="0" fontId="69" fillId="0" borderId="0" xfId="0" applyFont="1" applyAlignment="1">
      <alignment horizontal="center"/>
    </xf>
    <xf numFmtId="49" fontId="57" fillId="0" borderId="0" xfId="0" applyNumberFormat="1" applyFont="1" applyAlignment="1">
      <alignment horizontal="center"/>
    </xf>
    <xf numFmtId="0" fontId="56" fillId="0" borderId="1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9" fillId="6" borderId="0" xfId="0" applyFont="1" applyFill="1"/>
    <xf numFmtId="0" fontId="9" fillId="6" borderId="0" xfId="0" applyFont="1" applyFill="1" applyAlignment="1">
      <alignment horizontal="right"/>
    </xf>
    <xf numFmtId="0" fontId="73" fillId="0" borderId="0" xfId="0" applyFont="1"/>
    <xf numFmtId="0" fontId="9" fillId="8" borderId="0" xfId="0" applyFont="1" applyFill="1"/>
    <xf numFmtId="0" fontId="33" fillId="10" borderId="0" xfId="0" applyFont="1" applyFill="1"/>
    <xf numFmtId="0" fontId="32" fillId="10" borderId="0" xfId="0" applyFont="1" applyFill="1"/>
    <xf numFmtId="0" fontId="10" fillId="0" borderId="0" xfId="0" applyFont="1" applyBorder="1"/>
    <xf numFmtId="0" fontId="8" fillId="0" borderId="0" xfId="0" applyFont="1" applyBorder="1"/>
    <xf numFmtId="0" fontId="72" fillId="0" borderId="0" xfId="0" applyFont="1" applyBorder="1"/>
    <xf numFmtId="0" fontId="8" fillId="0" borderId="0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8" fillId="0" borderId="0" xfId="0" applyFont="1" applyBorder="1"/>
    <xf numFmtId="0" fontId="2" fillId="0" borderId="0" xfId="0" applyFont="1" applyBorder="1"/>
    <xf numFmtId="0" fontId="50" fillId="0" borderId="0" xfId="0" applyFont="1" applyBorder="1"/>
    <xf numFmtId="0" fontId="72" fillId="11" borderId="0" xfId="0" applyFont="1" applyFill="1" applyBorder="1"/>
    <xf numFmtId="0" fontId="10" fillId="10" borderId="0" xfId="0" applyFont="1" applyFill="1" applyBorder="1"/>
    <xf numFmtId="0" fontId="8" fillId="10" borderId="0" xfId="0" applyFont="1" applyFill="1" applyBorder="1"/>
    <xf numFmtId="0" fontId="8" fillId="10" borderId="0" xfId="0" applyFont="1" applyFill="1" applyBorder="1" applyAlignment="1">
      <alignment horizontal="center"/>
    </xf>
    <xf numFmtId="0" fontId="43" fillId="10" borderId="0" xfId="0" applyFont="1" applyFill="1" applyBorder="1" applyAlignment="1">
      <alignment horizontal="center"/>
    </xf>
    <xf numFmtId="0" fontId="48" fillId="10" borderId="0" xfId="0" applyFont="1" applyFill="1" applyBorder="1"/>
    <xf numFmtId="0" fontId="2" fillId="10" borderId="0" xfId="0" applyFont="1" applyFill="1" applyBorder="1"/>
    <xf numFmtId="0" fontId="50" fillId="10" borderId="0" xfId="0" applyFont="1" applyFill="1" applyBorder="1"/>
    <xf numFmtId="0" fontId="44" fillId="10" borderId="0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1" fillId="0" borderId="0" xfId="0" applyFont="1" applyBorder="1"/>
    <xf numFmtId="0" fontId="51" fillId="10" borderId="0" xfId="0" applyFont="1" applyFill="1" applyBorder="1"/>
    <xf numFmtId="0" fontId="72" fillId="12" borderId="0" xfId="0" applyFont="1" applyFill="1" applyBorder="1"/>
    <xf numFmtId="0" fontId="8" fillId="13" borderId="0" xfId="0" applyFont="1" applyFill="1" applyBorder="1" applyAlignment="1">
      <alignment horizontal="center"/>
    </xf>
    <xf numFmtId="0" fontId="10" fillId="13" borderId="0" xfId="0" applyFont="1" applyFill="1" applyBorder="1"/>
    <xf numFmtId="0" fontId="8" fillId="13" borderId="0" xfId="0" applyFont="1" applyFill="1" applyBorder="1"/>
    <xf numFmtId="0" fontId="52" fillId="13" borderId="0" xfId="0" applyFont="1" applyFill="1" applyBorder="1" applyAlignment="1">
      <alignment horizontal="center"/>
    </xf>
    <xf numFmtId="0" fontId="48" fillId="13" borderId="0" xfId="0" applyFont="1" applyFill="1" applyBorder="1"/>
    <xf numFmtId="0" fontId="2" fillId="13" borderId="0" xfId="0" applyFont="1" applyFill="1" applyBorder="1"/>
    <xf numFmtId="0" fontId="50" fillId="13" borderId="0" xfId="0" applyFont="1" applyFill="1" applyBorder="1"/>
    <xf numFmtId="0" fontId="51" fillId="13" borderId="0" xfId="0" applyFont="1" applyFill="1" applyBorder="1"/>
    <xf numFmtId="0" fontId="43" fillId="13" borderId="0" xfId="0" applyFont="1" applyFill="1" applyBorder="1" applyAlignment="1">
      <alignment horizontal="center"/>
    </xf>
    <xf numFmtId="0" fontId="74" fillId="6" borderId="0" xfId="0" applyFont="1" applyFill="1"/>
    <xf numFmtId="0" fontId="18" fillId="6" borderId="0" xfId="0" applyFont="1" applyFill="1" applyAlignment="1">
      <alignment horizontal="right"/>
    </xf>
    <xf numFmtId="0" fontId="75" fillId="0" borderId="0" xfId="0" applyFont="1"/>
    <xf numFmtId="0" fontId="76" fillId="0" borderId="0" xfId="0" applyFont="1"/>
    <xf numFmtId="0" fontId="74" fillId="0" borderId="0" xfId="0" applyFont="1"/>
    <xf numFmtId="0" fontId="76" fillId="6" borderId="0" xfId="0" applyFont="1" applyFill="1"/>
    <xf numFmtId="0" fontId="71" fillId="0" borderId="0" xfId="0" applyFont="1"/>
    <xf numFmtId="0" fontId="79" fillId="6" borderId="0" xfId="0" applyFont="1" applyFill="1" applyAlignment="1">
      <alignment horizontal="center"/>
    </xf>
    <xf numFmtId="0" fontId="79" fillId="6" borderId="0" xfId="0" applyFont="1" applyFill="1"/>
    <xf numFmtId="0" fontId="79" fillId="0" borderId="0" xfId="0" applyFont="1"/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76" fillId="6" borderId="0" xfId="0" applyFont="1" applyFill="1" applyAlignment="1">
      <alignment horizontal="right"/>
    </xf>
    <xf numFmtId="0" fontId="78" fillId="6" borderId="0" xfId="0" applyFont="1" applyFill="1" applyAlignment="1">
      <alignment horizontal="right"/>
    </xf>
    <xf numFmtId="0" fontId="77" fillId="0" borderId="0" xfId="0" applyFont="1"/>
    <xf numFmtId="0" fontId="71" fillId="10" borderId="0" xfId="0" applyFont="1" applyFill="1"/>
    <xf numFmtId="0" fontId="79" fillId="0" borderId="0" xfId="0" applyFont="1" applyAlignment="1">
      <alignment horizontal="center"/>
    </xf>
    <xf numFmtId="0" fontId="18" fillId="7" borderId="0" xfId="0" applyFont="1" applyFill="1" applyAlignment="1">
      <alignment horizontal="center"/>
    </xf>
    <xf numFmtId="0" fontId="77" fillId="7" borderId="0" xfId="0" applyFont="1" applyFill="1"/>
    <xf numFmtId="0" fontId="76" fillId="7" borderId="1" xfId="0" applyFont="1" applyFill="1" applyBorder="1" applyAlignment="1">
      <alignment horizontal="center"/>
    </xf>
    <xf numFmtId="0" fontId="76" fillId="8" borderId="0" xfId="0" applyFont="1" applyFill="1"/>
    <xf numFmtId="0" fontId="79" fillId="8" borderId="0" xfId="0" applyFont="1" applyFill="1" applyAlignment="1">
      <alignment horizontal="center"/>
    </xf>
    <xf numFmtId="0" fontId="79" fillId="8" borderId="0" xfId="0" applyFont="1" applyFill="1" applyAlignment="1">
      <alignment vertical="center" wrapText="1"/>
    </xf>
    <xf numFmtId="3" fontId="79" fillId="8" borderId="0" xfId="0" applyNumberFormat="1" applyFont="1" applyFill="1" applyAlignment="1">
      <alignment horizontal="center" vertical="center" wrapText="1"/>
    </xf>
    <xf numFmtId="0" fontId="79" fillId="8" borderId="0" xfId="0" applyFont="1" applyFill="1" applyAlignment="1">
      <alignment horizontal="center" vertical="center" wrapText="1"/>
    </xf>
    <xf numFmtId="0" fontId="77" fillId="6" borderId="0" xfId="0" applyFont="1" applyFill="1"/>
    <xf numFmtId="0" fontId="85" fillId="7" borderId="0" xfId="0" applyFont="1" applyFill="1" applyAlignment="1">
      <alignment horizontal="center"/>
    </xf>
    <xf numFmtId="0" fontId="77" fillId="7" borderId="0" xfId="0" applyFont="1" applyFill="1" applyAlignment="1">
      <alignment horizontal="center"/>
    </xf>
    <xf numFmtId="0" fontId="85" fillId="0" borderId="0" xfId="0" applyFont="1" applyFill="1" applyAlignment="1">
      <alignment horizontal="center"/>
    </xf>
    <xf numFmtId="0" fontId="77" fillId="0" borderId="0" xfId="0" applyFont="1" applyFill="1"/>
    <xf numFmtId="0" fontId="77" fillId="0" borderId="0" xfId="0" applyFont="1" applyFill="1" applyAlignment="1">
      <alignment horizontal="center"/>
    </xf>
    <xf numFmtId="0" fontId="80" fillId="8" borderId="0" xfId="0" applyFont="1" applyFill="1" applyAlignment="1">
      <alignment vertical="center" wrapText="1"/>
    </xf>
    <xf numFmtId="0" fontId="78" fillId="8" borderId="0" xfId="0" applyFont="1" applyFill="1" applyAlignment="1">
      <alignment vertical="center" wrapText="1"/>
    </xf>
    <xf numFmtId="0" fontId="86" fillId="8" borderId="0" xfId="0" applyFont="1" applyFill="1" applyAlignment="1">
      <alignment vertical="center" wrapText="1"/>
    </xf>
    <xf numFmtId="0" fontId="87" fillId="8" borderId="0" xfId="0" applyFont="1" applyFill="1" applyAlignment="1">
      <alignment vertical="center" wrapText="1"/>
    </xf>
    <xf numFmtId="0" fontId="74" fillId="8" borderId="0" xfId="0" applyFont="1" applyFill="1" applyAlignment="1">
      <alignment vertical="center" wrapText="1"/>
    </xf>
    <xf numFmtId="0" fontId="75" fillId="0" borderId="0" xfId="0" applyFont="1" applyAlignment="1">
      <alignment horizontal="center"/>
    </xf>
    <xf numFmtId="0" fontId="77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77" fillId="0" borderId="0" xfId="0" applyFont="1" applyFill="1" applyBorder="1"/>
    <xf numFmtId="0" fontId="18" fillId="0" borderId="0" xfId="0" applyFont="1" applyFill="1"/>
    <xf numFmtId="0" fontId="80" fillId="0" borderId="0" xfId="0" applyFont="1" applyFill="1" applyBorder="1" applyAlignment="1">
      <alignment horizontal="center"/>
    </xf>
    <xf numFmtId="0" fontId="71" fillId="0" borderId="0" xfId="0" applyFont="1" applyFill="1" applyBorder="1"/>
    <xf numFmtId="0" fontId="78" fillId="0" borderId="0" xfId="0" applyFont="1" applyFill="1"/>
    <xf numFmtId="0" fontId="75" fillId="0" borderId="0" xfId="0" applyFont="1" applyFill="1" applyBorder="1"/>
    <xf numFmtId="0" fontId="76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81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/>
    </xf>
    <xf numFmtId="0" fontId="71" fillId="0" borderId="0" xfId="0" applyFont="1" applyFill="1"/>
    <xf numFmtId="0" fontId="83" fillId="0" borderId="0" xfId="0" applyFont="1" applyFill="1" applyBorder="1" applyAlignment="1">
      <alignment horizontal="center"/>
    </xf>
    <xf numFmtId="0" fontId="78" fillId="0" borderId="0" xfId="0" applyFont="1" applyFill="1" applyBorder="1"/>
    <xf numFmtId="0" fontId="84" fillId="0" borderId="0" xfId="0" applyFont="1" applyFill="1" applyBorder="1" applyAlignment="1">
      <alignment horizontal="center"/>
    </xf>
    <xf numFmtId="0" fontId="88" fillId="0" borderId="0" xfId="0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0" fontId="92" fillId="0" borderId="0" xfId="0" applyFont="1"/>
    <xf numFmtId="0" fontId="18" fillId="6" borderId="0" xfId="0" applyFont="1" applyFill="1" applyBorder="1" applyAlignment="1">
      <alignment horizontal="center"/>
    </xf>
    <xf numFmtId="0" fontId="18" fillId="6" borderId="0" xfId="0" applyFont="1" applyFill="1" applyBorder="1"/>
    <xf numFmtId="0" fontId="76" fillId="6" borderId="0" xfId="0" applyFont="1" applyFill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77" fillId="0" borderId="0" xfId="0" applyFont="1" applyBorder="1"/>
    <xf numFmtId="0" fontId="97" fillId="0" borderId="0" xfId="0" applyFont="1" applyBorder="1" applyAlignment="1">
      <alignment horizontal="center"/>
    </xf>
    <xf numFmtId="0" fontId="94" fillId="0" borderId="0" xfId="0" applyFont="1" applyBorder="1" applyAlignment="1">
      <alignment horizontal="center"/>
    </xf>
    <xf numFmtId="0" fontId="98" fillId="0" borderId="0" xfId="0" applyFont="1" applyBorder="1" applyAlignment="1">
      <alignment horizontal="center"/>
    </xf>
    <xf numFmtId="0" fontId="96" fillId="0" borderId="0" xfId="0" applyFont="1" applyBorder="1" applyAlignment="1">
      <alignment horizontal="center"/>
    </xf>
    <xf numFmtId="0" fontId="93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78" fillId="6" borderId="0" xfId="0" applyFont="1" applyFill="1" applyBorder="1" applyAlignment="1">
      <alignment horizontal="center"/>
    </xf>
    <xf numFmtId="0" fontId="100" fillId="0" borderId="0" xfId="0" applyFont="1" applyBorder="1"/>
    <xf numFmtId="0" fontId="77" fillId="9" borderId="2" xfId="0" applyFont="1" applyFill="1" applyBorder="1"/>
    <xf numFmtId="0" fontId="77" fillId="0" borderId="3" xfId="0" applyFont="1" applyBorder="1"/>
    <xf numFmtId="0" fontId="77" fillId="9" borderId="3" xfId="0" applyFont="1" applyFill="1" applyBorder="1"/>
    <xf numFmtId="0" fontId="77" fillId="9" borderId="4" xfId="0" applyFont="1" applyFill="1" applyBorder="1" applyAlignment="1">
      <alignment horizontal="center"/>
    </xf>
    <xf numFmtId="0" fontId="18" fillId="9" borderId="2" xfId="0" applyFont="1" applyFill="1" applyBorder="1"/>
    <xf numFmtId="0" fontId="79" fillId="9" borderId="2" xfId="0" applyFont="1" applyFill="1" applyBorder="1" applyAlignment="1">
      <alignment horizontal="center"/>
    </xf>
    <xf numFmtId="0" fontId="77" fillId="0" borderId="4" xfId="0" applyFont="1" applyBorder="1" applyAlignment="1">
      <alignment horizontal="center"/>
    </xf>
    <xf numFmtId="0" fontId="18" fillId="0" borderId="2" xfId="0" applyFont="1" applyBorder="1"/>
    <xf numFmtId="0" fontId="77" fillId="0" borderId="2" xfId="0" applyFont="1" applyBorder="1"/>
    <xf numFmtId="0" fontId="77" fillId="0" borderId="2" xfId="0" applyFont="1" applyBorder="1" applyAlignment="1">
      <alignment horizontal="center"/>
    </xf>
    <xf numFmtId="0" fontId="79" fillId="0" borderId="2" xfId="0" applyFont="1" applyBorder="1" applyAlignment="1">
      <alignment horizontal="center"/>
    </xf>
    <xf numFmtId="0" fontId="77" fillId="9" borderId="5" xfId="0" applyFont="1" applyFill="1" applyBorder="1" applyAlignment="1">
      <alignment horizontal="center"/>
    </xf>
    <xf numFmtId="0" fontId="18" fillId="9" borderId="3" xfId="0" applyFont="1" applyFill="1" applyBorder="1"/>
    <xf numFmtId="0" fontId="79" fillId="9" borderId="3" xfId="0" applyFont="1" applyFill="1" applyBorder="1" applyAlignment="1">
      <alignment horizontal="center"/>
    </xf>
    <xf numFmtId="0" fontId="77" fillId="9" borderId="2" xfId="0" applyFont="1" applyFill="1" applyBorder="1" applyAlignment="1">
      <alignment horizontal="center"/>
    </xf>
    <xf numFmtId="0" fontId="105" fillId="0" borderId="0" xfId="0" applyFont="1"/>
    <xf numFmtId="0" fontId="59" fillId="9" borderId="2" xfId="0" applyFont="1" applyFill="1" applyBorder="1" applyAlignment="1">
      <alignment horizontal="center"/>
    </xf>
    <xf numFmtId="0" fontId="59" fillId="9" borderId="3" xfId="0" applyFont="1" applyFill="1" applyBorder="1" applyAlignment="1">
      <alignment horizontal="center"/>
    </xf>
    <xf numFmtId="0" fontId="102" fillId="9" borderId="3" xfId="0" applyFont="1" applyFill="1" applyBorder="1" applyAlignment="1">
      <alignment horizontal="center"/>
    </xf>
    <xf numFmtId="0" fontId="65" fillId="0" borderId="3" xfId="0" applyFont="1" applyBorder="1" applyAlignment="1">
      <alignment horizontal="center"/>
    </xf>
    <xf numFmtId="0" fontId="65" fillId="9" borderId="3" xfId="0" applyFont="1" applyFill="1" applyBorder="1" applyAlignment="1">
      <alignment horizontal="center"/>
    </xf>
    <xf numFmtId="0" fontId="102" fillId="0" borderId="3" xfId="0" applyFont="1" applyBorder="1" applyAlignment="1">
      <alignment horizontal="center"/>
    </xf>
    <xf numFmtId="0" fontId="103" fillId="9" borderId="3" xfId="0" applyFont="1" applyFill="1" applyBorder="1" applyAlignment="1">
      <alignment horizontal="center"/>
    </xf>
    <xf numFmtId="0" fontId="59" fillId="0" borderId="3" xfId="0" applyFont="1" applyBorder="1" applyAlignment="1">
      <alignment horizontal="center"/>
    </xf>
    <xf numFmtId="0" fontId="104" fillId="0" borderId="3" xfId="0" applyFont="1" applyBorder="1" applyAlignment="1">
      <alignment horizontal="center"/>
    </xf>
    <xf numFmtId="0" fontId="104" fillId="9" borderId="3" xfId="0" applyFont="1" applyFill="1" applyBorder="1" applyAlignment="1">
      <alignment horizontal="center"/>
    </xf>
    <xf numFmtId="0" fontId="101" fillId="0" borderId="3" xfId="0" applyFont="1" applyBorder="1" applyAlignment="1">
      <alignment horizontal="center"/>
    </xf>
    <xf numFmtId="0" fontId="68" fillId="0" borderId="3" xfId="0" applyFont="1" applyBorder="1" applyAlignment="1">
      <alignment horizontal="center"/>
    </xf>
    <xf numFmtId="0" fontId="68" fillId="9" borderId="3" xfId="0" applyFont="1" applyFill="1" applyBorder="1" applyAlignment="1">
      <alignment horizontal="center"/>
    </xf>
    <xf numFmtId="0" fontId="107" fillId="9" borderId="2" xfId="0" applyFont="1" applyFill="1" applyBorder="1" applyAlignment="1">
      <alignment horizontal="center"/>
    </xf>
    <xf numFmtId="0" fontId="107" fillId="9" borderId="3" xfId="0" applyFont="1" applyFill="1" applyBorder="1" applyAlignment="1">
      <alignment horizontal="center"/>
    </xf>
    <xf numFmtId="0" fontId="108" fillId="9" borderId="3" xfId="0" applyFont="1" applyFill="1" applyBorder="1" applyAlignment="1">
      <alignment horizontal="center"/>
    </xf>
    <xf numFmtId="0" fontId="109" fillId="0" borderId="3" xfId="0" applyFont="1" applyBorder="1" applyAlignment="1">
      <alignment horizontal="center"/>
    </xf>
    <xf numFmtId="0" fontId="109" fillId="9" borderId="3" xfId="0" applyFont="1" applyFill="1" applyBorder="1" applyAlignment="1">
      <alignment horizontal="center"/>
    </xf>
    <xf numFmtId="0" fontId="106" fillId="0" borderId="0" xfId="0" applyFont="1"/>
    <xf numFmtId="0" fontId="108" fillId="0" borderId="3" xfId="0" applyFont="1" applyBorder="1" applyAlignment="1">
      <alignment horizontal="center"/>
    </xf>
    <xf numFmtId="0" fontId="110" fillId="9" borderId="3" xfId="0" applyFont="1" applyFill="1" applyBorder="1" applyAlignment="1">
      <alignment horizontal="center"/>
    </xf>
    <xf numFmtId="0" fontId="111" fillId="9" borderId="3" xfId="0" applyFont="1" applyFill="1" applyBorder="1" applyAlignment="1">
      <alignment horizontal="center"/>
    </xf>
    <xf numFmtId="0" fontId="107" fillId="0" borderId="3" xfId="0" applyFont="1" applyBorder="1" applyAlignment="1">
      <alignment horizontal="center"/>
    </xf>
    <xf numFmtId="0" fontId="111" fillId="0" borderId="3" xfId="0" applyFont="1" applyBorder="1" applyAlignment="1">
      <alignment horizontal="center"/>
    </xf>
    <xf numFmtId="0" fontId="79" fillId="8" borderId="0" xfId="0" applyFont="1" applyFill="1" applyAlignment="1">
      <alignment horizontal="left" vertical="center" wrapText="1"/>
    </xf>
    <xf numFmtId="3" fontId="79" fillId="8" borderId="0" xfId="0" applyNumberFormat="1" applyFont="1" applyFill="1" applyAlignment="1">
      <alignment horizontal="left" vertical="center" wrapText="1"/>
    </xf>
    <xf numFmtId="0" fontId="71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79" fillId="6" borderId="0" xfId="0" applyFont="1" applyFill="1" applyAlignment="1">
      <alignment horizontal="center" vertical="center"/>
    </xf>
    <xf numFmtId="0" fontId="79" fillId="6" borderId="0" xfId="0" applyFont="1" applyFill="1" applyAlignment="1">
      <alignment vertical="center"/>
    </xf>
    <xf numFmtId="0" fontId="74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vertical="center"/>
    </xf>
    <xf numFmtId="0" fontId="78" fillId="6" borderId="0" xfId="0" applyFont="1" applyFill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7" fillId="0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1" fillId="10" borderId="0" xfId="0" applyFont="1" applyFill="1" applyAlignment="1">
      <alignment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vertical="center"/>
    </xf>
    <xf numFmtId="0" fontId="74" fillId="0" borderId="0" xfId="0" applyFont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77" fillId="7" borderId="0" xfId="0" applyFont="1" applyFill="1" applyAlignment="1">
      <alignment vertical="center"/>
    </xf>
    <xf numFmtId="0" fontId="76" fillId="7" borderId="1" xfId="0" applyFont="1" applyFill="1" applyBorder="1" applyAlignment="1">
      <alignment horizontal="center" vertical="center"/>
    </xf>
    <xf numFmtId="0" fontId="79" fillId="8" borderId="0" xfId="0" applyFont="1" applyFill="1" applyAlignment="1">
      <alignment horizontal="center" vertical="center"/>
    </xf>
    <xf numFmtId="0" fontId="85" fillId="7" borderId="0" xfId="0" applyFont="1" applyFill="1" applyAlignment="1">
      <alignment horizontal="center" vertical="center"/>
    </xf>
    <xf numFmtId="0" fontId="77" fillId="7" borderId="0" xfId="0" applyFont="1" applyFill="1" applyAlignment="1">
      <alignment horizontal="center" vertical="center"/>
    </xf>
    <xf numFmtId="0" fontId="85" fillId="0" borderId="0" xfId="0" applyFont="1" applyFill="1" applyAlignment="1">
      <alignment horizontal="center" vertical="center"/>
    </xf>
    <xf numFmtId="0" fontId="77" fillId="0" borderId="0" xfId="0" applyFont="1" applyFill="1" applyAlignment="1">
      <alignment vertical="center"/>
    </xf>
    <xf numFmtId="0" fontId="77" fillId="0" borderId="0" xfId="0" applyFont="1" applyFill="1" applyAlignment="1">
      <alignment horizontal="center" vertical="center"/>
    </xf>
    <xf numFmtId="0" fontId="75" fillId="0" borderId="0" xfId="0" applyFont="1" applyAlignment="1">
      <alignment horizontal="center" vertical="center"/>
    </xf>
    <xf numFmtId="3" fontId="79" fillId="8" borderId="0" xfId="0" applyNumberFormat="1" applyFont="1" applyFill="1" applyAlignment="1">
      <alignment horizontal="right" vertical="center" wrapText="1"/>
    </xf>
    <xf numFmtId="0" fontId="79" fillId="8" borderId="0" xfId="0" applyFont="1" applyFill="1" applyAlignment="1">
      <alignment horizontal="right" vertical="center" wrapText="1"/>
    </xf>
    <xf numFmtId="0" fontId="112" fillId="6" borderId="0" xfId="0" applyFont="1" applyFill="1" applyAlignment="1">
      <alignment horizontal="center" vertical="center"/>
    </xf>
    <xf numFmtId="0" fontId="113" fillId="6" borderId="0" xfId="0" applyFont="1" applyFill="1" applyAlignment="1">
      <alignment horizontal="center" vertical="center"/>
    </xf>
    <xf numFmtId="0" fontId="112" fillId="6" borderId="0" xfId="0" applyFont="1" applyFill="1" applyAlignment="1">
      <alignment horizontal="left" vertical="center"/>
    </xf>
    <xf numFmtId="0" fontId="80" fillId="0" borderId="0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8" fillId="6" borderId="0" xfId="0" applyFont="1" applyFill="1" applyAlignment="1">
      <alignment horizontal="right" vertical="center"/>
    </xf>
    <xf numFmtId="0" fontId="18" fillId="0" borderId="0" xfId="0" applyFont="1" applyAlignment="1">
      <alignment vertical="center"/>
    </xf>
    <xf numFmtId="0" fontId="18" fillId="8" borderId="0" xfId="0" applyFont="1" applyFill="1" applyAlignment="1">
      <alignment vertical="center"/>
    </xf>
    <xf numFmtId="0" fontId="90" fillId="0" borderId="0" xfId="0" applyFont="1" applyFill="1" applyBorder="1" applyAlignment="1">
      <alignment horizontal="center" vertical="center"/>
    </xf>
    <xf numFmtId="0" fontId="79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79" fillId="0" borderId="2" xfId="0" applyFont="1" applyFill="1" applyBorder="1" applyAlignment="1">
      <alignment vertical="center"/>
    </xf>
    <xf numFmtId="0" fontId="79" fillId="0" borderId="2" xfId="0" applyFont="1" applyFill="1" applyBorder="1" applyAlignment="1">
      <alignment horizontal="center" vertical="center"/>
    </xf>
    <xf numFmtId="0" fontId="77" fillId="0" borderId="3" xfId="0" applyFont="1" applyFill="1" applyBorder="1" applyAlignment="1">
      <alignment vertical="center"/>
    </xf>
    <xf numFmtId="0" fontId="83" fillId="0" borderId="0" xfId="0" applyFont="1" applyBorder="1" applyAlignment="1">
      <alignment horizontal="center" vertical="center"/>
    </xf>
    <xf numFmtId="0" fontId="74" fillId="0" borderId="3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6" borderId="0" xfId="0" applyFont="1" applyFill="1" applyAlignment="1">
      <alignment horizontal="center" vertical="center"/>
    </xf>
    <xf numFmtId="0" fontId="77" fillId="0" borderId="4" xfId="0" applyFont="1" applyFill="1" applyBorder="1" applyAlignment="1">
      <alignment horizontal="center" vertical="center"/>
    </xf>
    <xf numFmtId="0" fontId="77" fillId="0" borderId="2" xfId="0" applyFont="1" applyFill="1" applyBorder="1" applyAlignment="1">
      <alignment vertical="center"/>
    </xf>
    <xf numFmtId="0" fontId="77" fillId="0" borderId="2" xfId="0" applyFont="1" applyFill="1" applyBorder="1" applyAlignment="1">
      <alignment horizontal="center" vertical="center"/>
    </xf>
    <xf numFmtId="0" fontId="83" fillId="0" borderId="3" xfId="0" applyFont="1" applyBorder="1" applyAlignment="1">
      <alignment horizontal="center" vertical="center"/>
    </xf>
    <xf numFmtId="0" fontId="77" fillId="6" borderId="0" xfId="0" applyFont="1" applyFill="1" applyAlignment="1">
      <alignment horizontal="center" vertical="center"/>
    </xf>
    <xf numFmtId="0" fontId="77" fillId="8" borderId="0" xfId="0" applyFont="1" applyFill="1" applyAlignment="1">
      <alignment horizontal="left" vertical="center" wrapText="1"/>
    </xf>
    <xf numFmtId="0" fontId="115" fillId="6" borderId="0" xfId="0" applyFont="1" applyFill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114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8" fillId="14" borderId="0" xfId="0" applyFont="1" applyFill="1" applyBorder="1"/>
    <xf numFmtId="0" fontId="0" fillId="0" borderId="0" xfId="0" applyAlignment="1">
      <alignment horizontal="center" vertical="center" wrapText="1"/>
    </xf>
    <xf numFmtId="0" fontId="116" fillId="0" borderId="0" xfId="0" applyFont="1" applyBorder="1"/>
    <xf numFmtId="0" fontId="43" fillId="14" borderId="0" xfId="0" applyFont="1" applyFill="1" applyBorder="1" applyAlignment="1">
      <alignment horizontal="center"/>
    </xf>
    <xf numFmtId="0" fontId="52" fillId="14" borderId="0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47" fillId="14" borderId="0" xfId="0" applyFont="1" applyFill="1" applyBorder="1" applyAlignment="1">
      <alignment horizontal="center"/>
    </xf>
    <xf numFmtId="0" fontId="112" fillId="0" borderId="0" xfId="0" applyFont="1" applyBorder="1"/>
    <xf numFmtId="0" fontId="44" fillId="14" borderId="0" xfId="0" applyFont="1" applyFill="1" applyBorder="1" applyAlignment="1">
      <alignment horizontal="center"/>
    </xf>
    <xf numFmtId="0" fontId="8" fillId="0" borderId="0" xfId="0" applyFont="1" applyFill="1" applyBorder="1"/>
    <xf numFmtId="0" fontId="43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78" fillId="6" borderId="0" xfId="0" applyFont="1" applyFill="1" applyAlignment="1">
      <alignment horizontal="center" vertical="center"/>
    </xf>
    <xf numFmtId="0" fontId="78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0" fillId="0" borderId="0" xfId="0" applyFont="1" applyBorder="1"/>
    <xf numFmtId="0" fontId="115" fillId="0" borderId="0" xfId="0" applyFont="1" applyBorder="1"/>
    <xf numFmtId="0" fontId="117" fillId="0" borderId="0" xfId="0" applyFont="1" applyBorder="1"/>
  </cellXfs>
  <cellStyles count="351">
    <cellStyle name="Besuchter Link" xfId="2" builtinId="9" hidden="1"/>
    <cellStyle name="Besuchter Link" xfId="5" builtinId="9" hidden="1"/>
    <cellStyle name="Besuchter Link" xfId="7" builtinId="9" hidde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Besuchter Link" xfId="33" builtinId="9" hidden="1"/>
    <cellStyle name="Besuchter Link" xfId="35" builtinId="9" hidden="1"/>
    <cellStyle name="Besuchter Link" xfId="37" builtinId="9" hidden="1"/>
    <cellStyle name="Besuchter Link" xfId="39" builtinId="9" hidden="1"/>
    <cellStyle name="Besuchter Link" xfId="41" builtinId="9" hidden="1"/>
    <cellStyle name="Besuchter Link" xfId="43" builtinId="9" hidden="1"/>
    <cellStyle name="Besuchter Link" xfId="45" builtinId="9" hidden="1"/>
    <cellStyle name="Besuchter Link" xfId="47" builtinId="9" hidden="1"/>
    <cellStyle name="Besuchter Link" xfId="49" builtinId="9" hidden="1"/>
    <cellStyle name="Besuchter Link" xfId="51" builtinId="9" hidden="1"/>
    <cellStyle name="Besuchter Link" xfId="53" builtinId="9" hidden="1"/>
    <cellStyle name="Besuchter Link" xfId="55" builtinId="9" hidden="1"/>
    <cellStyle name="Besuchter Link" xfId="57" builtinId="9" hidden="1"/>
    <cellStyle name="Besuchter Link" xfId="59" builtinId="9" hidden="1"/>
    <cellStyle name="Besuchter Link" xfId="61" builtinId="9" hidden="1"/>
    <cellStyle name="Besuchter Link" xfId="63" builtinId="9" hidden="1"/>
    <cellStyle name="Besuchter Link" xfId="65" builtinId="9" hidden="1"/>
    <cellStyle name="Besuchter Link" xfId="67" builtinId="9" hidden="1"/>
    <cellStyle name="Besuchter Link" xfId="69" builtinId="9" hidden="1"/>
    <cellStyle name="Besuchter Link" xfId="71" builtinId="9" hidden="1"/>
    <cellStyle name="Besuchter Link" xfId="73" builtinId="9" hidden="1"/>
    <cellStyle name="Besuchter Link" xfId="75" builtinId="9" hidden="1"/>
    <cellStyle name="Besuchter Link" xfId="77" builtinId="9" hidden="1"/>
    <cellStyle name="Besuchter Link" xfId="79" builtinId="9" hidden="1"/>
    <cellStyle name="Besuchter Link" xfId="80" builtinId="9" hidden="1"/>
    <cellStyle name="Besuchter Link" xfId="81" builtinId="9" hidden="1"/>
    <cellStyle name="Besuchter Link" xfId="82" builtinId="9" hidden="1"/>
    <cellStyle name="Besuchter Link" xfId="83" builtinId="9" hidden="1"/>
    <cellStyle name="Besuchter Link" xfId="84" builtinId="9" hidden="1"/>
    <cellStyle name="Besuchter Link" xfId="85" builtinId="9" hidden="1"/>
    <cellStyle name="Besuchter Link" xfId="86" builtinId="9" hidden="1"/>
    <cellStyle name="Besuchter Link" xfId="87" builtinId="9" hidden="1"/>
    <cellStyle name="Besuchter Link" xfId="88" builtinId="9" hidden="1"/>
    <cellStyle name="Besuchter Link" xfId="89" builtinId="9" hidden="1"/>
    <cellStyle name="Besuchter Link" xfId="90" builtinId="9" hidden="1"/>
    <cellStyle name="Besuchter Link" xfId="91" builtinId="9" hidden="1"/>
    <cellStyle name="Besuchter Link" xfId="92" builtinId="9" hidden="1"/>
    <cellStyle name="Besuchter Link" xfId="93" builtinId="9" hidden="1"/>
    <cellStyle name="Besuchter Link" xfId="94" builtinId="9" hidden="1"/>
    <cellStyle name="Besuchter Link" xfId="95" builtinId="9" hidden="1"/>
    <cellStyle name="Besuchter Link" xfId="96" builtinId="9" hidden="1"/>
    <cellStyle name="Besuchter Link" xfId="97" builtinId="9" hidden="1"/>
    <cellStyle name="Besuchter Link" xfId="98" builtinId="9" hidden="1"/>
    <cellStyle name="Besuchter Link" xfId="99" builtinId="9" hidden="1"/>
    <cellStyle name="Besuchter Link" xfId="100" builtinId="9" hidden="1"/>
    <cellStyle name="Besuchter Link" xfId="101" builtinId="9" hidden="1"/>
    <cellStyle name="Besuchter Link" xfId="102" builtinId="9" hidden="1"/>
    <cellStyle name="Besuchter Link" xfId="103" builtinId="9" hidden="1"/>
    <cellStyle name="Besuchter Link" xfId="104" builtinId="9" hidden="1"/>
    <cellStyle name="Besuchter Link" xfId="105" builtinId="9" hidden="1"/>
    <cellStyle name="Besuchter Link" xfId="106" builtinId="9" hidden="1"/>
    <cellStyle name="Besuchter Link" xfId="107" builtinId="9" hidden="1"/>
    <cellStyle name="Besuchter Link" xfId="108" builtinId="9" hidden="1"/>
    <cellStyle name="Besuchter Link" xfId="109" builtinId="9" hidden="1"/>
    <cellStyle name="Besuchter Link" xfId="110" builtinId="9" hidden="1"/>
    <cellStyle name="Besuchter Link" xfId="111" builtinId="9" hidden="1"/>
    <cellStyle name="Besuchter Link" xfId="112" builtinId="9" hidden="1"/>
    <cellStyle name="Besuchter Link" xfId="113" builtinId="9" hidden="1"/>
    <cellStyle name="Besuchter Link" xfId="114" builtinId="9" hidden="1"/>
    <cellStyle name="Besuchter Link" xfId="115" builtinId="9" hidden="1"/>
    <cellStyle name="Besuchter Link" xfId="116" builtinId="9" hidden="1"/>
    <cellStyle name="Besuchter Link" xfId="117" builtinId="9" hidden="1"/>
    <cellStyle name="Besuchter Link" xfId="118" builtinId="9" hidden="1"/>
    <cellStyle name="Besuchter Link" xfId="119" builtinId="9" hidden="1"/>
    <cellStyle name="Besuchter Link" xfId="120" builtinId="9" hidden="1"/>
    <cellStyle name="Besuchter Link" xfId="121" builtinId="9" hidden="1"/>
    <cellStyle name="Besuchter Link" xfId="122" builtinId="9" hidden="1"/>
    <cellStyle name="Besuchter Link" xfId="123" builtinId="9" hidden="1"/>
    <cellStyle name="Besuchter Link" xfId="124" builtinId="9" hidden="1"/>
    <cellStyle name="Besuchter Link" xfId="125" builtinId="9" hidden="1"/>
    <cellStyle name="Besuchter Link" xfId="126" builtinId="9" hidden="1"/>
    <cellStyle name="Besuchter Link" xfId="127" builtinId="9" hidden="1"/>
    <cellStyle name="Besuchter Link" xfId="128" builtinId="9" hidden="1"/>
    <cellStyle name="Besuchter Link" xfId="129" builtinId="9" hidden="1"/>
    <cellStyle name="Besuchter Link" xfId="130" builtinId="9" hidden="1"/>
    <cellStyle name="Besuchter Link" xfId="131" builtinId="9" hidden="1"/>
    <cellStyle name="Besuchter Link" xfId="132" builtinId="9" hidden="1"/>
    <cellStyle name="Besuchter Link" xfId="133" builtinId="9" hidden="1"/>
    <cellStyle name="Besuchter Link" xfId="134" builtinId="9" hidden="1"/>
    <cellStyle name="Besuchter Link" xfId="135" builtinId="9" hidden="1"/>
    <cellStyle name="Besuchter Link" xfId="136" builtinId="9" hidden="1"/>
    <cellStyle name="Besuchter Link" xfId="137" builtinId="9" hidden="1"/>
    <cellStyle name="Besuchter Link" xfId="138" builtinId="9" hidden="1"/>
    <cellStyle name="Besuchter Link" xfId="139" builtinId="9" hidden="1"/>
    <cellStyle name="Besuchter Link" xfId="140" builtinId="9" hidden="1"/>
    <cellStyle name="Besuchter Link" xfId="141" builtinId="9" hidden="1"/>
    <cellStyle name="Besuchter Link" xfId="142" builtinId="9" hidden="1"/>
    <cellStyle name="Besuchter Link" xfId="143" builtinId="9" hidden="1"/>
    <cellStyle name="Besuchter Link" xfId="144" builtinId="9" hidden="1"/>
    <cellStyle name="Besuchter Link" xfId="145" builtinId="9" hidden="1"/>
    <cellStyle name="Besuchter Link" xfId="146" builtinId="9" hidden="1"/>
    <cellStyle name="Besuchter Link" xfId="147" builtinId="9" hidden="1"/>
    <cellStyle name="Besuchter Link" xfId="148" builtinId="9" hidden="1"/>
    <cellStyle name="Besuchter Link" xfId="149" builtinId="9" hidden="1"/>
    <cellStyle name="Besuchter Link" xfId="150" builtinId="9" hidden="1"/>
    <cellStyle name="Besuchter Link" xfId="151" builtinId="9" hidden="1"/>
    <cellStyle name="Besuchter Link" xfId="152" builtinId="9" hidden="1"/>
    <cellStyle name="Besuchter Link" xfId="153" builtinId="9" hidden="1"/>
    <cellStyle name="Besuchter Link" xfId="154" builtinId="9" hidden="1"/>
    <cellStyle name="Besuchter Link" xfId="155" builtinId="9" hidden="1"/>
    <cellStyle name="Besuchter Link" xfId="156" builtinId="9" hidden="1"/>
    <cellStyle name="Besuchter Link" xfId="157" builtinId="9" hidden="1"/>
    <cellStyle name="Besuchter Link" xfId="158" builtinId="9" hidden="1"/>
    <cellStyle name="Besuchter Link" xfId="159" builtinId="9" hidden="1"/>
    <cellStyle name="Besuchter Link" xfId="160" builtinId="9" hidden="1"/>
    <cellStyle name="Besuchter Link" xfId="161" builtinId="9" hidden="1"/>
    <cellStyle name="Besuchter Link" xfId="162" builtinId="9" hidden="1"/>
    <cellStyle name="Besuchter Link" xfId="163" builtinId="9" hidden="1"/>
    <cellStyle name="Besuchter Link" xfId="164" builtinId="9" hidden="1"/>
    <cellStyle name="Besuchter Link" xfId="165" builtinId="9" hidden="1"/>
    <cellStyle name="Besuchter Link" xfId="166" builtinId="9" hidden="1"/>
    <cellStyle name="Besuchter Link" xfId="167" builtinId="9" hidden="1"/>
    <cellStyle name="Besuchter Link" xfId="168" builtinId="9" hidden="1"/>
    <cellStyle name="Besuchter Link" xfId="169" builtinId="9" hidden="1"/>
    <cellStyle name="Besuchter Link" xfId="170" builtinId="9" hidden="1"/>
    <cellStyle name="Besuchter Link" xfId="171" builtinId="9" hidden="1"/>
    <cellStyle name="Besuchter Link" xfId="172" builtinId="9" hidden="1"/>
    <cellStyle name="Besuchter Link" xfId="173" builtinId="9" hidden="1"/>
    <cellStyle name="Besuchter Link" xfId="174" builtinId="9" hidden="1"/>
    <cellStyle name="Besuchter Link" xfId="175" builtinId="9" hidden="1"/>
    <cellStyle name="Besuchter Link" xfId="176" builtinId="9" hidden="1"/>
    <cellStyle name="Besuchter Link" xfId="177" builtinId="9" hidden="1"/>
    <cellStyle name="Besuchter Link" xfId="178" builtinId="9" hidden="1"/>
    <cellStyle name="Besuchter Link" xfId="179" builtinId="9" hidden="1"/>
    <cellStyle name="Besuchter Link" xfId="180" builtinId="9" hidden="1"/>
    <cellStyle name="Besuchter Link" xfId="181" builtinId="9" hidden="1"/>
    <cellStyle name="Besuchter Link" xfId="182" builtinId="9" hidden="1"/>
    <cellStyle name="Besuchter Link" xfId="183" builtinId="9" hidden="1"/>
    <cellStyle name="Besuchter Link" xfId="184" builtinId="9" hidden="1"/>
    <cellStyle name="Besuchter Link" xfId="185" builtinId="9" hidden="1"/>
    <cellStyle name="Besuchter Link" xfId="186" builtinId="9" hidden="1"/>
    <cellStyle name="Besuchter Link" xfId="187" builtinId="9" hidden="1"/>
    <cellStyle name="Besuchter Link" xfId="188" builtinId="9" hidden="1"/>
    <cellStyle name="Besuchter Link" xfId="189" builtinId="9" hidden="1"/>
    <cellStyle name="Besuchter Link" xfId="190" builtinId="9" hidden="1"/>
    <cellStyle name="Besuchter Link" xfId="191" builtinId="9" hidden="1"/>
    <cellStyle name="Besuchter Link" xfId="192" builtinId="9" hidden="1"/>
    <cellStyle name="Besuchter Link" xfId="193" builtinId="9" hidden="1"/>
    <cellStyle name="Besuchter Link" xfId="194" builtinId="9" hidden="1"/>
    <cellStyle name="Besuchter Link" xfId="195" builtinId="9" hidden="1"/>
    <cellStyle name="Besuchter Link" xfId="196" builtinId="9" hidden="1"/>
    <cellStyle name="Besuchter Link" xfId="197" builtinId="9" hidden="1"/>
    <cellStyle name="Besuchter Link" xfId="198" builtinId="9" hidden="1"/>
    <cellStyle name="Besuchter Link" xfId="199" builtinId="9" hidden="1"/>
    <cellStyle name="Besuchter Link" xfId="200" builtinId="9" hidden="1"/>
    <cellStyle name="Besuchter Link" xfId="201" builtinId="9" hidden="1"/>
    <cellStyle name="Besuchter Link" xfId="202" builtinId="9" hidden="1"/>
    <cellStyle name="Besuchter Link" xfId="203" builtinId="9" hidden="1"/>
    <cellStyle name="Besuchter Link" xfId="204" builtinId="9" hidden="1"/>
    <cellStyle name="Besuchter Link" xfId="205" builtinId="9" hidden="1"/>
    <cellStyle name="Besuchter Link" xfId="206" builtinId="9" hidden="1"/>
    <cellStyle name="Besuchter Link" xfId="207" builtinId="9" hidden="1"/>
    <cellStyle name="Besuchter Link" xfId="208" builtinId="9" hidden="1"/>
    <cellStyle name="Besuchter Link" xfId="209" builtinId="9" hidden="1"/>
    <cellStyle name="Besuchter Link" xfId="210" builtinId="9" hidden="1"/>
    <cellStyle name="Besuchter Link" xfId="211" builtinId="9" hidden="1"/>
    <cellStyle name="Besuchter Link" xfId="212" builtinId="9" hidden="1"/>
    <cellStyle name="Besuchter Link" xfId="213" builtinId="9" hidden="1"/>
    <cellStyle name="Besuchter Link" xfId="214" builtinId="9" hidden="1"/>
    <cellStyle name="Besuchter Link" xfId="215" builtinId="9" hidden="1"/>
    <cellStyle name="Besuchter Link" xfId="216" builtinId="9" hidden="1"/>
    <cellStyle name="Besuchter Link" xfId="217" builtinId="9" hidden="1"/>
    <cellStyle name="Besuchter Link" xfId="218" builtinId="9" hidden="1"/>
    <cellStyle name="Besuchter Link" xfId="219" builtinId="9" hidden="1"/>
    <cellStyle name="Besuchter Link" xfId="220" builtinId="9" hidden="1"/>
    <cellStyle name="Besuchter Link" xfId="221" builtinId="9" hidden="1"/>
    <cellStyle name="Besuchter Link" xfId="222" builtinId="9" hidden="1"/>
    <cellStyle name="Besuchter Link" xfId="223" builtinId="9" hidden="1"/>
    <cellStyle name="Besuchter Link" xfId="224" builtinId="9" hidden="1"/>
    <cellStyle name="Besuchter Link" xfId="225" builtinId="9" hidden="1"/>
    <cellStyle name="Besuchter Link" xfId="226" builtinId="9" hidden="1"/>
    <cellStyle name="Besuchter Link" xfId="227" builtinId="9" hidden="1"/>
    <cellStyle name="Besuchter Link" xfId="228" builtinId="9" hidden="1"/>
    <cellStyle name="Besuchter Link" xfId="229" builtinId="9" hidden="1"/>
    <cellStyle name="Besuchter Link" xfId="230" builtinId="9" hidden="1"/>
    <cellStyle name="Besuchter Link" xfId="231" builtinId="9" hidden="1"/>
    <cellStyle name="Besuchter Link" xfId="232" builtinId="9" hidden="1"/>
    <cellStyle name="Besuchter Link" xfId="233" builtinId="9" hidden="1"/>
    <cellStyle name="Besuchter Link" xfId="234" builtinId="9" hidden="1"/>
    <cellStyle name="Besuchter Link" xfId="235" builtinId="9" hidden="1"/>
    <cellStyle name="Besuchter Link" xfId="236" builtinId="9" hidden="1"/>
    <cellStyle name="Besuchter Link" xfId="237" builtinId="9" hidden="1"/>
    <cellStyle name="Besuchter Link" xfId="238" builtinId="9" hidden="1"/>
    <cellStyle name="Besuchter Link" xfId="239" builtinId="9" hidden="1"/>
    <cellStyle name="Besuchter Link" xfId="240" builtinId="9" hidden="1"/>
    <cellStyle name="Besuchter Link" xfId="241" builtinId="9" hidden="1"/>
    <cellStyle name="Besuchter Link" xfId="242" builtinId="9" hidden="1"/>
    <cellStyle name="Besuchter Link" xfId="243" builtinId="9" hidden="1"/>
    <cellStyle name="Besuchter Link" xfId="244" builtinId="9" hidden="1"/>
    <cellStyle name="Besuchter Link" xfId="245" builtinId="9" hidden="1"/>
    <cellStyle name="Besuchter Link" xfId="246" builtinId="9" hidden="1"/>
    <cellStyle name="Besuchter Link" xfId="247" builtinId="9" hidden="1"/>
    <cellStyle name="Besuchter Link" xfId="248" builtinId="9" hidden="1"/>
    <cellStyle name="Besuchter Link" xfId="249" builtinId="9" hidden="1"/>
    <cellStyle name="Besuchter Link" xfId="250" builtinId="9" hidden="1"/>
    <cellStyle name="Besuchter Link" xfId="251" builtinId="9" hidden="1"/>
    <cellStyle name="Besuchter Link" xfId="252" builtinId="9" hidden="1"/>
    <cellStyle name="Besuchter Link" xfId="253" builtinId="9" hidden="1"/>
    <cellStyle name="Besuchter Link" xfId="254" builtinId="9" hidden="1"/>
    <cellStyle name="Besuchter Link" xfId="255" builtinId="9" hidden="1"/>
    <cellStyle name="Besuchter Link" xfId="256" builtinId="9" hidden="1"/>
    <cellStyle name="Besuchter Link" xfId="257" builtinId="9" hidden="1"/>
    <cellStyle name="Besuchter Link" xfId="258" builtinId="9" hidden="1"/>
    <cellStyle name="Besuchter Link" xfId="259" builtinId="9" hidden="1"/>
    <cellStyle name="Besuchter Link" xfId="260" builtinId="9" hidden="1"/>
    <cellStyle name="Besuchter Link" xfId="261" builtinId="9" hidden="1"/>
    <cellStyle name="Besuchter Link" xfId="262" builtinId="9" hidden="1"/>
    <cellStyle name="Besuchter Link" xfId="263" builtinId="9" hidden="1"/>
    <cellStyle name="Besuchter Link" xfId="264" builtinId="9" hidden="1"/>
    <cellStyle name="Besuchter Link" xfId="265" builtinId="9" hidden="1"/>
    <cellStyle name="Besuchter Link" xfId="266" builtinId="9" hidden="1"/>
    <cellStyle name="Besuchter Link" xfId="267" builtinId="9" hidden="1"/>
    <cellStyle name="Besuchter Link" xfId="268" builtinId="9" hidden="1"/>
    <cellStyle name="Besuchter Link" xfId="269" builtinId="9" hidden="1"/>
    <cellStyle name="Besuchter Link" xfId="270" builtinId="9" hidden="1"/>
    <cellStyle name="Besuchter Link" xfId="271" builtinId="9" hidden="1"/>
    <cellStyle name="Besuchter Link" xfId="272" builtinId="9" hidden="1"/>
    <cellStyle name="Besuchter Link" xfId="273" builtinId="9" hidden="1"/>
    <cellStyle name="Besuchter Link" xfId="274" builtinId="9" hidden="1"/>
    <cellStyle name="Besuchter Link" xfId="275" builtinId="9" hidden="1"/>
    <cellStyle name="Besuchter Link" xfId="276" builtinId="9" hidden="1"/>
    <cellStyle name="Besuchter Link" xfId="277" builtinId="9" hidden="1"/>
    <cellStyle name="Besuchter Link" xfId="278" builtinId="9" hidden="1"/>
    <cellStyle name="Besuchter Link" xfId="279" builtinId="9" hidden="1"/>
    <cellStyle name="Besuchter Link" xfId="280" builtinId="9" hidden="1"/>
    <cellStyle name="Besuchter Link" xfId="281" builtinId="9" hidden="1"/>
    <cellStyle name="Besuchter Link" xfId="282" builtinId="9" hidden="1"/>
    <cellStyle name="Besuchter Link" xfId="283" builtinId="9" hidden="1"/>
    <cellStyle name="Besuchter Link" xfId="284" builtinId="9" hidden="1"/>
    <cellStyle name="Besuchter Link" xfId="285" builtinId="9" hidden="1"/>
    <cellStyle name="Besuchter Link" xfId="286" builtinId="9" hidden="1"/>
    <cellStyle name="Besuchter Link" xfId="287" builtinId="9" hidden="1"/>
    <cellStyle name="Besuchter Link" xfId="288" builtinId="9" hidden="1"/>
    <cellStyle name="Besuchter Link" xfId="289" builtinId="9" hidden="1"/>
    <cellStyle name="Besuchter Link" xfId="290" builtinId="9" hidden="1"/>
    <cellStyle name="Besuchter Link" xfId="291" builtinId="9" hidden="1"/>
    <cellStyle name="Besuchter Link" xfId="292" builtinId="9" hidden="1"/>
    <cellStyle name="Besuchter Link" xfId="293" builtinId="9" hidden="1"/>
    <cellStyle name="Besuchter Link" xfId="294" builtinId="9" hidden="1"/>
    <cellStyle name="Besuchter Link" xfId="295" builtinId="9" hidden="1"/>
    <cellStyle name="Besuchter Link" xfId="296" builtinId="9" hidden="1"/>
    <cellStyle name="Besuchter Link" xfId="297" builtinId="9" hidden="1"/>
    <cellStyle name="Besuchter Link" xfId="298" builtinId="9" hidden="1"/>
    <cellStyle name="Besuchter Link" xfId="299" builtinId="9" hidden="1"/>
    <cellStyle name="Besuchter Link" xfId="300" builtinId="9" hidden="1"/>
    <cellStyle name="Besuchter Link" xfId="301" builtinId="9" hidden="1"/>
    <cellStyle name="Besuchter Link" xfId="302" builtinId="9" hidden="1"/>
    <cellStyle name="Besuchter Link" xfId="303" builtinId="9" hidden="1"/>
    <cellStyle name="Besuchter Link" xfId="304" builtinId="9" hidden="1"/>
    <cellStyle name="Besuchter Link" xfId="305" builtinId="9" hidden="1"/>
    <cellStyle name="Besuchter Link" xfId="306" builtinId="9" hidden="1"/>
    <cellStyle name="Besuchter Link" xfId="307" builtinId="9" hidden="1"/>
    <cellStyle name="Besuchter Link" xfId="308" builtinId="9" hidden="1"/>
    <cellStyle name="Besuchter Link" xfId="309" builtinId="9" hidden="1"/>
    <cellStyle name="Besuchter Link" xfId="310" builtinId="9" hidden="1"/>
    <cellStyle name="Besuchter Link" xfId="311" builtinId="9" hidden="1"/>
    <cellStyle name="Besuchter Link" xfId="312" builtinId="9" hidden="1"/>
    <cellStyle name="Besuchter Link" xfId="313" builtinId="9" hidden="1"/>
    <cellStyle name="Besuchter Link" xfId="314" builtinId="9" hidden="1"/>
    <cellStyle name="Besuchter Link" xfId="315" builtinId="9" hidden="1"/>
    <cellStyle name="Besuchter Link" xfId="316" builtinId="9" hidden="1"/>
    <cellStyle name="Besuchter Link" xfId="317" builtinId="9" hidden="1"/>
    <cellStyle name="Besuchter Link" xfId="318" builtinId="9" hidden="1"/>
    <cellStyle name="Besuchter Link" xfId="319" builtinId="9" hidden="1"/>
    <cellStyle name="Besuchter Link" xfId="320" builtinId="9" hidden="1"/>
    <cellStyle name="Besuchter Link" xfId="321" builtinId="9" hidden="1"/>
    <cellStyle name="Besuchter Link" xfId="322" builtinId="9" hidden="1"/>
    <cellStyle name="Besuchter Link" xfId="323" builtinId="9" hidden="1"/>
    <cellStyle name="Besuchter Link" xfId="324" builtinId="9" hidden="1"/>
    <cellStyle name="Besuchter Link" xfId="325" builtinId="9" hidden="1"/>
    <cellStyle name="Besuchter Link" xfId="326" builtinId="9" hidden="1"/>
    <cellStyle name="Besuchter Link" xfId="327" builtinId="9" hidden="1"/>
    <cellStyle name="Besuchter Link" xfId="328" builtinId="9" hidden="1"/>
    <cellStyle name="Besuchter Link" xfId="329" builtinId="9" hidden="1"/>
    <cellStyle name="Besuchter Link" xfId="330" builtinId="9" hidden="1"/>
    <cellStyle name="Besuchter Link" xfId="331" builtinId="9" hidden="1"/>
    <cellStyle name="Besuchter Link" xfId="332" builtinId="9" hidden="1"/>
    <cellStyle name="Besuchter Link" xfId="333" builtinId="9" hidden="1"/>
    <cellStyle name="Besuchter Link" xfId="334" builtinId="9" hidden="1"/>
    <cellStyle name="Besuchter Link" xfId="335" builtinId="9" hidden="1"/>
    <cellStyle name="Besuchter Link" xfId="336" builtinId="9" hidden="1"/>
    <cellStyle name="Besuchter Link" xfId="337" builtinId="9" hidden="1"/>
    <cellStyle name="Besuchter Link" xfId="338" builtinId="9" hidden="1"/>
    <cellStyle name="Besuchter Link" xfId="339" builtinId="9" hidden="1"/>
    <cellStyle name="Besuchter Link" xfId="340" builtinId="9" hidden="1"/>
    <cellStyle name="Besuchter Link" xfId="341" builtinId="9" hidden="1"/>
    <cellStyle name="Besuchter Link" xfId="342" builtinId="9" hidden="1"/>
    <cellStyle name="Besuchter Link" xfId="343" builtinId="9" hidden="1"/>
    <cellStyle name="Besuchter Link" xfId="344" builtinId="9" hidden="1"/>
    <cellStyle name="Besuchter Link" xfId="345" builtinId="9" hidden="1"/>
    <cellStyle name="Besuchter Link" xfId="346" builtinId="9" hidden="1"/>
    <cellStyle name="Besuchter Link" xfId="347" builtinId="9" hidden="1"/>
    <cellStyle name="Besuchter Link" xfId="348" builtinId="9" hidden="1"/>
    <cellStyle name="Besuchter Link" xfId="349" builtinId="9" hidden="1"/>
    <cellStyle name="Besuchter Link" xfId="350" builtinId="9" hidden="1"/>
    <cellStyle name="Link" xfId="1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/>
    <cellStyle name="Standard" xfId="0" builtinId="0"/>
    <cellStyle name="Standard 2" xfId="3"/>
  </cellStyles>
  <dxfs count="111"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rgb="FFFF0000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FF0000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7"/>
        <color rgb="FF0000FF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ndara"/>
        <scheme val="none"/>
      </font>
      <numFmt numFmtId="0" formatCode="General"/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</dxf>
    <dxf>
      <alignment horizontal="center" vertical="bottom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FF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none">
          <fgColor indexed="64"/>
          <bgColor indexed="65"/>
        </patternFill>
      </fill>
      <alignment vertical="center" textRotation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ndara"/>
        <scheme val="none"/>
      </font>
      <fill>
        <patternFill patternType="none">
          <fgColor rgb="FF000000"/>
          <bgColor rgb="FFFFFFFF"/>
        </patternFill>
      </fill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ndar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rgb="FF0000FF"/>
        <name val="Candara"/>
        <scheme val="none"/>
      </font>
      <fill>
        <patternFill patternType="solid">
          <fgColor rgb="FF000000"/>
          <bgColor rgb="FFF2F2F2"/>
        </patternFill>
      </fill>
      <alignment horizontal="right" vertical="bottom" textRotation="0" wrapText="0" indent="0" justifyLastLine="0" shrinkToFit="0" readingOrder="0"/>
    </dxf>
  </dxfs>
  <tableStyles count="0" defaultTableStyle="TableStyleMedium9" defaultPivotStyle="PivotStyleMedium4"/>
  <colors>
    <mruColors>
      <color rgb="FFE1E40F"/>
      <color rgb="FFF1F20D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'tbl gesamtstatistik'!$A$2</c:f>
              <c:strCache>
                <c:ptCount val="1"/>
                <c:pt idx="0">
                  <c:v>gesamt</c:v>
                </c:pt>
              </c:strCache>
            </c:strRef>
          </c:tx>
          <c:spPr>
            <a:ln w="1270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'tbl gesamtstatistik'!$B$1:$AA$1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gesamtstatistik'!$B$2:$AA$2</c:f>
              <c:numCache>
                <c:formatCode>General</c:formatCode>
                <c:ptCount val="26"/>
                <c:pt idx="0">
                  <c:v>47.0</c:v>
                </c:pt>
                <c:pt idx="1">
                  <c:v>47.0</c:v>
                </c:pt>
                <c:pt idx="2">
                  <c:v>46.0</c:v>
                </c:pt>
                <c:pt idx="3">
                  <c:v>46.0</c:v>
                </c:pt>
                <c:pt idx="4">
                  <c:v>45.0</c:v>
                </c:pt>
                <c:pt idx="5">
                  <c:v>43.0</c:v>
                </c:pt>
                <c:pt idx="6">
                  <c:v>44.0</c:v>
                </c:pt>
                <c:pt idx="7">
                  <c:v>45.0</c:v>
                </c:pt>
                <c:pt idx="8">
                  <c:v>47.0</c:v>
                </c:pt>
                <c:pt idx="9">
                  <c:v>38.0</c:v>
                </c:pt>
                <c:pt idx="10">
                  <c:v>38.0</c:v>
                </c:pt>
                <c:pt idx="11">
                  <c:v>34.0</c:v>
                </c:pt>
                <c:pt idx="12">
                  <c:v>30.0</c:v>
                </c:pt>
                <c:pt idx="13">
                  <c:v>27.0</c:v>
                </c:pt>
                <c:pt idx="14">
                  <c:v>25.0</c:v>
                </c:pt>
                <c:pt idx="15">
                  <c:v>20.0</c:v>
                </c:pt>
                <c:pt idx="16">
                  <c:v>24.0</c:v>
                </c:pt>
                <c:pt idx="17">
                  <c:v>22.0</c:v>
                </c:pt>
                <c:pt idx="18">
                  <c:v>22.0</c:v>
                </c:pt>
                <c:pt idx="19">
                  <c:v>19.0</c:v>
                </c:pt>
                <c:pt idx="20">
                  <c:v>19.0</c:v>
                </c:pt>
                <c:pt idx="21">
                  <c:v>20.0</c:v>
                </c:pt>
                <c:pt idx="22">
                  <c:v>20.0</c:v>
                </c:pt>
                <c:pt idx="23">
                  <c:v>16.0</c:v>
                </c:pt>
                <c:pt idx="24">
                  <c:v>15.0</c:v>
                </c:pt>
                <c:pt idx="25">
                  <c:v>13.0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'tbl gesamtstatistik'!$A$3</c:f>
              <c:strCache>
                <c:ptCount val="1"/>
                <c:pt idx="0">
                  <c:v>ÖBV Bad Hall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'tbl gesamtstatistik'!$B$1:$AA$1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gesamtstatistik'!$B$3:$AA$3</c:f>
              <c:numCache>
                <c:formatCode>General</c:formatCode>
                <c:ptCount val="26"/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'tbl gesamtstatistik'!$A$4</c:f>
              <c:strCache>
                <c:ptCount val="1"/>
                <c:pt idx="0">
                  <c:v>ÖBV BCL</c:v>
                </c:pt>
              </c:strCache>
            </c:strRef>
          </c:tx>
          <c:spPr>
            <a:ln>
              <a:solidFill>
                <a:schemeClr val="accent3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'tbl gesamtstatistik'!$B$1:$AA$1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gesamtstatistik'!$B$4:$AA$4</c:f>
              <c:numCache>
                <c:formatCode>General</c:formatCode>
                <c:ptCount val="26"/>
                <c:pt idx="0">
                  <c:v>6.0</c:v>
                </c:pt>
                <c:pt idx="1">
                  <c:v>6.0</c:v>
                </c:pt>
                <c:pt idx="2">
                  <c:v>6.0</c:v>
                </c:pt>
                <c:pt idx="3">
                  <c:v>7.0</c:v>
                </c:pt>
                <c:pt idx="4">
                  <c:v>7.0</c:v>
                </c:pt>
                <c:pt idx="5">
                  <c:v>6.0</c:v>
                </c:pt>
                <c:pt idx="6">
                  <c:v>6.0</c:v>
                </c:pt>
                <c:pt idx="7">
                  <c:v>6.0</c:v>
                </c:pt>
                <c:pt idx="8">
                  <c:v>5.0</c:v>
                </c:pt>
                <c:pt idx="9">
                  <c:v>5.0</c:v>
                </c:pt>
                <c:pt idx="10">
                  <c:v>5.0</c:v>
                </c:pt>
                <c:pt idx="11">
                  <c:v>3.0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2.0</c:v>
                </c:pt>
                <c:pt idx="17">
                  <c:v>2.0</c:v>
                </c:pt>
                <c:pt idx="18">
                  <c:v>2.0</c:v>
                </c:pt>
                <c:pt idx="19">
                  <c:v>2.0</c:v>
                </c:pt>
                <c:pt idx="20">
                  <c:v>2.0</c:v>
                </c:pt>
                <c:pt idx="21">
                  <c:v>2.0</c:v>
                </c:pt>
                <c:pt idx="22">
                  <c:v>2.0</c:v>
                </c:pt>
                <c:pt idx="23">
                  <c:v>2.0</c:v>
                </c:pt>
                <c:pt idx="24">
                  <c:v>2.0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'tbl gesamtstatistik'!$A$6</c:f>
              <c:strCache>
                <c:ptCount val="1"/>
                <c:pt idx="0">
                  <c:v>ÖBV Denkfabrik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'tbl gesamtstatistik'!$B$1:$AA$1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gesamtstatistik'!$B$6:$AA$6</c:f>
              <c:numCache>
                <c:formatCode>General</c:formatCode>
                <c:ptCount val="26"/>
                <c:pt idx="0">
                  <c:v>2.0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1.0</c:v>
                </c:pt>
                <c:pt idx="5">
                  <c:v>2.0</c:v>
                </c:pt>
                <c:pt idx="6">
                  <c:v>2.0</c:v>
                </c:pt>
                <c:pt idx="7">
                  <c:v>2.0</c:v>
                </c:pt>
                <c:pt idx="8">
                  <c:v>2.0</c:v>
                </c:pt>
                <c:pt idx="9">
                  <c:v>3.0</c:v>
                </c:pt>
                <c:pt idx="10">
                  <c:v>3.0</c:v>
                </c:pt>
                <c:pt idx="11">
                  <c:v>3.0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2.0</c:v>
                </c:pt>
                <c:pt idx="17">
                  <c:v>2.0</c:v>
                </c:pt>
                <c:pt idx="18">
                  <c:v>2.0</c:v>
                </c:pt>
                <c:pt idx="19">
                  <c:v>2.0</c:v>
                </c:pt>
                <c:pt idx="20">
                  <c:v>2.0</c:v>
                </c:pt>
                <c:pt idx="21">
                  <c:v>1.0</c:v>
                </c:pt>
                <c:pt idx="22">
                  <c:v>1.0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'tbl gesamtstatistik'!$A$7</c:f>
              <c:strCache>
                <c:ptCount val="1"/>
                <c:pt idx="0">
                  <c:v>ÖBV tbl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'tbl gesamtstatistik'!$B$1:$AA$1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gesamtstatistik'!$B$7:$AA$7</c:f>
              <c:numCache>
                <c:formatCode>General</c:formatCode>
                <c:ptCount val="26"/>
                <c:pt idx="0">
                  <c:v>38.0</c:v>
                </c:pt>
                <c:pt idx="1">
                  <c:v>38.0</c:v>
                </c:pt>
                <c:pt idx="2">
                  <c:v>37.0</c:v>
                </c:pt>
                <c:pt idx="3">
                  <c:v>37.0</c:v>
                </c:pt>
                <c:pt idx="4">
                  <c:v>36.0</c:v>
                </c:pt>
                <c:pt idx="5">
                  <c:v>35.0</c:v>
                </c:pt>
                <c:pt idx="6">
                  <c:v>36.0</c:v>
                </c:pt>
                <c:pt idx="7">
                  <c:v>37.0</c:v>
                </c:pt>
                <c:pt idx="8">
                  <c:v>39.0</c:v>
                </c:pt>
                <c:pt idx="9">
                  <c:v>29.0</c:v>
                </c:pt>
                <c:pt idx="10">
                  <c:v>29.0</c:v>
                </c:pt>
                <c:pt idx="11">
                  <c:v>28.0</c:v>
                </c:pt>
                <c:pt idx="12">
                  <c:v>28.0</c:v>
                </c:pt>
                <c:pt idx="13">
                  <c:v>25.0</c:v>
                </c:pt>
                <c:pt idx="14">
                  <c:v>23.0</c:v>
                </c:pt>
                <c:pt idx="15">
                  <c:v>18.0</c:v>
                </c:pt>
                <c:pt idx="16">
                  <c:v>20.0</c:v>
                </c:pt>
                <c:pt idx="17">
                  <c:v>18.0</c:v>
                </c:pt>
                <c:pt idx="18">
                  <c:v>18.0</c:v>
                </c:pt>
                <c:pt idx="19">
                  <c:v>15.0</c:v>
                </c:pt>
                <c:pt idx="20">
                  <c:v>15.0</c:v>
                </c:pt>
                <c:pt idx="21">
                  <c:v>17.0</c:v>
                </c:pt>
                <c:pt idx="22">
                  <c:v>17.0</c:v>
                </c:pt>
                <c:pt idx="23">
                  <c:v>14.0</c:v>
                </c:pt>
                <c:pt idx="24">
                  <c:v>13.0</c:v>
                </c:pt>
                <c:pt idx="25">
                  <c:v>13.0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043288"/>
        <c:axId val="2085046392"/>
      </c:lineChart>
      <c:catAx>
        <c:axId val="2085043288"/>
        <c:scaling>
          <c:orientation val="maxMin"/>
        </c:scaling>
        <c:delete val="0"/>
        <c:axPos val="b"/>
        <c:majorTickMark val="out"/>
        <c:minorTickMark val="none"/>
        <c:tickLblPos val="nextTo"/>
        <c:crossAx val="2085046392"/>
        <c:crosses val="autoZero"/>
        <c:auto val="1"/>
        <c:lblAlgn val="ctr"/>
        <c:lblOffset val="100"/>
        <c:noMultiLvlLbl val="0"/>
      </c:catAx>
      <c:valAx>
        <c:axId val="2085046392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085043288"/>
        <c:crosses val="autoZero"/>
        <c:crossBetween val="between"/>
      </c:valAx>
    </c:plotArea>
    <c:legend>
      <c:legendPos val="r"/>
      <c:overlay val="0"/>
    </c:legend>
    <c:plotVisOnly val="1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0832639467110741"/>
          <c:y val="0.00872093023255814"/>
          <c:w val="0.867266844558668"/>
          <c:h val="0.944263642190075"/>
        </c:manualLayout>
      </c:layout>
      <c:lineChart>
        <c:grouping val="standard"/>
        <c:varyColors val="0"/>
        <c:ser>
          <c:idx val="0"/>
          <c:order val="0"/>
          <c:tx>
            <c:strRef>
              <c:f>'tbl gesamtstatistik'!$A$13</c:f>
              <c:strCache>
                <c:ptCount val="1"/>
                <c:pt idx="0">
                  <c:v>gesamt</c:v>
                </c:pt>
              </c:strCache>
            </c:strRef>
          </c:tx>
          <c:spPr>
            <a:ln w="127000">
              <a:solidFill>
                <a:schemeClr val="accent4">
                  <a:lumMod val="75000"/>
                </a:schemeClr>
              </a:solidFill>
              <a:round/>
              <a:headEnd type="none"/>
              <a:tailEnd type="none"/>
            </a:ln>
          </c:spPr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gesamtstatistik'!$B$13:$AA$13</c:f>
              <c:numCache>
                <c:formatCode>General</c:formatCode>
                <c:ptCount val="26"/>
                <c:pt idx="0">
                  <c:v>47.0</c:v>
                </c:pt>
                <c:pt idx="1">
                  <c:v>47.0</c:v>
                </c:pt>
                <c:pt idx="2">
                  <c:v>46.0</c:v>
                </c:pt>
                <c:pt idx="3">
                  <c:v>46.0</c:v>
                </c:pt>
                <c:pt idx="4">
                  <c:v>45.0</c:v>
                </c:pt>
                <c:pt idx="5">
                  <c:v>43.0</c:v>
                </c:pt>
                <c:pt idx="6">
                  <c:v>44.0</c:v>
                </c:pt>
                <c:pt idx="7">
                  <c:v>45.0</c:v>
                </c:pt>
                <c:pt idx="8">
                  <c:v>47.0</c:v>
                </c:pt>
                <c:pt idx="9">
                  <c:v>38.0</c:v>
                </c:pt>
                <c:pt idx="10">
                  <c:v>35.0</c:v>
                </c:pt>
                <c:pt idx="11">
                  <c:v>34.0</c:v>
                </c:pt>
                <c:pt idx="12">
                  <c:v>30.0</c:v>
                </c:pt>
                <c:pt idx="13">
                  <c:v>27.0</c:v>
                </c:pt>
                <c:pt idx="14">
                  <c:v>25.0</c:v>
                </c:pt>
                <c:pt idx="15">
                  <c:v>20.0</c:v>
                </c:pt>
                <c:pt idx="16">
                  <c:v>24.0</c:v>
                </c:pt>
                <c:pt idx="17">
                  <c:v>22.0</c:v>
                </c:pt>
                <c:pt idx="18">
                  <c:v>22.0</c:v>
                </c:pt>
                <c:pt idx="19">
                  <c:v>19.0</c:v>
                </c:pt>
                <c:pt idx="20">
                  <c:v>19.0</c:v>
                </c:pt>
                <c:pt idx="21">
                  <c:v>20.0</c:v>
                </c:pt>
                <c:pt idx="22">
                  <c:v>20.0</c:v>
                </c:pt>
                <c:pt idx="23">
                  <c:v>16.0</c:v>
                </c:pt>
                <c:pt idx="24">
                  <c:v>15.0</c:v>
                </c:pt>
                <c:pt idx="25">
                  <c:v>13.0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'tbl gesamtstatistik'!$A$14</c:f>
              <c:strCache>
                <c:ptCount val="1"/>
                <c:pt idx="0">
                  <c:v>grandmaster</c:v>
                </c:pt>
              </c:strCache>
            </c:strRef>
          </c:tx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gesamtstatistik'!$I$14:$AA$14</c:f>
              <c:numCache>
                <c:formatCode>General</c:formatCode>
                <c:ptCount val="19"/>
              </c:numCache>
            </c:numRef>
          </c:val>
          <c:smooth val="0"/>
        </c:ser>
        <c:ser>
          <c:idx val="2"/>
          <c:order val="2"/>
          <c:tx>
            <c:strRef>
              <c:f>'tbl gesamtstatistik'!$A$15</c:f>
              <c:strCache>
                <c:ptCount val="1"/>
                <c:pt idx="0">
                  <c:v>junior-grandmaster</c:v>
                </c:pt>
              </c:strCache>
            </c:strRef>
          </c:tx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gesamtstatistik'!$I$15:$AA$15</c:f>
              <c:numCache>
                <c:formatCode>General</c:formatCode>
                <c:ptCount val="19"/>
              </c:numCache>
            </c:numRef>
          </c:val>
          <c:smooth val="0"/>
        </c:ser>
        <c:ser>
          <c:idx val="3"/>
          <c:order val="3"/>
          <c:tx>
            <c:strRef>
              <c:f>'tbl gesamtstatistik'!$A$16</c:f>
              <c:strCache>
                <c:ptCount val="1"/>
                <c:pt idx="0">
                  <c:v>senior-lifemaster</c:v>
                </c:pt>
              </c:strCache>
            </c:strRef>
          </c:tx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gesamtstatistik'!$I$16:$AA$16</c:f>
              <c:numCache>
                <c:formatCode>General</c:formatCode>
                <c:ptCount val="19"/>
              </c:numCache>
            </c:numRef>
          </c:val>
          <c:smooth val="0"/>
        </c:ser>
        <c:ser>
          <c:idx val="4"/>
          <c:order val="4"/>
          <c:tx>
            <c:strRef>
              <c:f>'tbl gesamtstatistik'!$A$17</c:f>
              <c:strCache>
                <c:ptCount val="1"/>
                <c:pt idx="0">
                  <c:v>lifemaster</c:v>
                </c:pt>
              </c:strCache>
            </c:strRef>
          </c:tx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gesamtstatistik'!$I$17:$AA$17</c:f>
              <c:numCache>
                <c:formatCode>General</c:formatCode>
                <c:ptCount val="19"/>
              </c:numCache>
            </c:numRef>
          </c:val>
          <c:smooth val="0"/>
        </c:ser>
        <c:ser>
          <c:idx val="5"/>
          <c:order val="5"/>
          <c:tx>
            <c:strRef>
              <c:f>'tbl gesamtstatistik'!$A$18</c:f>
              <c:strCache>
                <c:ptCount val="1"/>
                <c:pt idx="0">
                  <c:v>♠ seniormaster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gesamtstatistik'!$B$18:$AA$18</c:f>
              <c:numCache>
                <c:formatCode>General</c:formatCode>
                <c:ptCount val="26"/>
                <c:pt idx="0">
                  <c:v>4.0</c:v>
                </c:pt>
                <c:pt idx="1">
                  <c:v>4.0</c:v>
                </c:pt>
                <c:pt idx="2">
                  <c:v>4.0</c:v>
                </c:pt>
                <c:pt idx="3">
                  <c:v>4.0</c:v>
                </c:pt>
                <c:pt idx="4">
                  <c:v>4.0</c:v>
                </c:pt>
                <c:pt idx="5">
                  <c:v>4.0</c:v>
                </c:pt>
                <c:pt idx="6">
                  <c:v>4.0</c:v>
                </c:pt>
                <c:pt idx="7">
                  <c:v>4.0</c:v>
                </c:pt>
                <c:pt idx="8">
                  <c:v>4.0</c:v>
                </c:pt>
                <c:pt idx="9">
                  <c:v>2.0</c:v>
                </c:pt>
                <c:pt idx="10">
                  <c:v>2.0</c:v>
                </c:pt>
                <c:pt idx="11">
                  <c:v>2.0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3.0</c:v>
                </c:pt>
                <c:pt idx="21">
                  <c:v>3.0</c:v>
                </c:pt>
                <c:pt idx="22">
                  <c:v>3.0</c:v>
                </c:pt>
                <c:pt idx="23">
                  <c:v>3.0</c:v>
                </c:pt>
                <c:pt idx="24">
                  <c:v>3.0</c:v>
                </c:pt>
                <c:pt idx="25">
                  <c:v>3.0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'tbl gesamtstatistik'!$A$19</c:f>
              <c:strCache>
                <c:ptCount val="1"/>
                <c:pt idx="0">
                  <c:v>♥ master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gesamtstatistik'!$B$19:$AA$19</c:f>
              <c:numCache>
                <c:formatCode>General</c:formatCode>
                <c:ptCount val="26"/>
                <c:pt idx="0">
                  <c:v>6.0</c:v>
                </c:pt>
                <c:pt idx="1">
                  <c:v>6.0</c:v>
                </c:pt>
                <c:pt idx="2">
                  <c:v>5.0</c:v>
                </c:pt>
                <c:pt idx="3">
                  <c:v>6.0</c:v>
                </c:pt>
                <c:pt idx="4">
                  <c:v>5.0</c:v>
                </c:pt>
                <c:pt idx="5">
                  <c:v>5.0</c:v>
                </c:pt>
                <c:pt idx="6">
                  <c:v>5.0</c:v>
                </c:pt>
                <c:pt idx="7">
                  <c:v>4.0</c:v>
                </c:pt>
                <c:pt idx="8">
                  <c:v>3.0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25">
                  <c:v>0.0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'tbl gesamtstatistik'!$A$20</c:f>
              <c:strCache>
                <c:ptCount val="1"/>
                <c:pt idx="0">
                  <c:v>♦ juniormaster</c:v>
                </c:pt>
              </c:strCache>
            </c:strRef>
          </c:tx>
          <c:spPr>
            <a:ln>
              <a:solidFill>
                <a:srgbClr val="FF6600"/>
              </a:solidFill>
            </a:ln>
          </c:spPr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gesamtstatistik'!$B$20:$AA$20</c:f>
              <c:numCache>
                <c:formatCode>General</c:formatCode>
                <c:ptCount val="26"/>
                <c:pt idx="0">
                  <c:v>9.0</c:v>
                </c:pt>
                <c:pt idx="1">
                  <c:v>9.0</c:v>
                </c:pt>
                <c:pt idx="2">
                  <c:v>9.0</c:v>
                </c:pt>
                <c:pt idx="3">
                  <c:v>8.0</c:v>
                </c:pt>
                <c:pt idx="4">
                  <c:v>9.0</c:v>
                </c:pt>
                <c:pt idx="5">
                  <c:v>6.0</c:v>
                </c:pt>
                <c:pt idx="6">
                  <c:v>5.0</c:v>
                </c:pt>
                <c:pt idx="7">
                  <c:v>5.0</c:v>
                </c:pt>
                <c:pt idx="8">
                  <c:v>6.0</c:v>
                </c:pt>
                <c:pt idx="9">
                  <c:v>4.0</c:v>
                </c:pt>
                <c:pt idx="10">
                  <c:v>4.0</c:v>
                </c:pt>
                <c:pt idx="11">
                  <c:v>3.0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5">
                  <c:v>0.0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'tbl gesamtstatistik'!$A$21</c:f>
              <c:strCache>
                <c:ptCount val="1"/>
                <c:pt idx="0">
                  <c:v>♣ clubmaster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gesamtstatistik'!$B$21:$AA$21</c:f>
              <c:numCache>
                <c:formatCode>General</c:formatCode>
                <c:ptCount val="26"/>
                <c:pt idx="0">
                  <c:v>9.0</c:v>
                </c:pt>
                <c:pt idx="1">
                  <c:v>9.0</c:v>
                </c:pt>
                <c:pt idx="2">
                  <c:v>11.0</c:v>
                </c:pt>
                <c:pt idx="3">
                  <c:v>10.0</c:v>
                </c:pt>
                <c:pt idx="4">
                  <c:v>9.0</c:v>
                </c:pt>
                <c:pt idx="5">
                  <c:v>8.0</c:v>
                </c:pt>
                <c:pt idx="6">
                  <c:v>9.0</c:v>
                </c:pt>
                <c:pt idx="7">
                  <c:v>10.0</c:v>
                </c:pt>
                <c:pt idx="8">
                  <c:v>10.0</c:v>
                </c:pt>
                <c:pt idx="9">
                  <c:v>8.0</c:v>
                </c:pt>
                <c:pt idx="10">
                  <c:v>5.0</c:v>
                </c:pt>
                <c:pt idx="11">
                  <c:v>5.0</c:v>
                </c:pt>
                <c:pt idx="12">
                  <c:v>4.0</c:v>
                </c:pt>
                <c:pt idx="13">
                  <c:v>4.0</c:v>
                </c:pt>
                <c:pt idx="14">
                  <c:v>3.0</c:v>
                </c:pt>
                <c:pt idx="15">
                  <c:v>3.0</c:v>
                </c:pt>
                <c:pt idx="16">
                  <c:v>3.0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5">
                  <c:v>0.0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'tbl gesamtstatistik'!$A$22</c:f>
              <c:strCache>
                <c:ptCount val="1"/>
                <c:pt idx="0">
                  <c:v>A anfänger</c:v>
                </c:pt>
              </c:strCache>
            </c:strRef>
          </c:tx>
          <c:spPr>
            <a:ln>
              <a:solidFill>
                <a:srgbClr val="E1E40F"/>
              </a:solidFill>
            </a:ln>
          </c:spPr>
          <c:marker>
            <c:symbol val="none"/>
          </c:marker>
          <c:cat>
            <c:strRef>
              <c:f>'tbl gesamtstatistik'!$B$12:$AA$12</c:f>
              <c:strCache>
                <c:ptCount val="26"/>
                <c:pt idx="0">
                  <c:v>2016-4</c:v>
                </c:pt>
                <c:pt idx="1">
                  <c:v>2016-3</c:v>
                </c:pt>
                <c:pt idx="2">
                  <c:v>2016-2</c:v>
                </c:pt>
                <c:pt idx="3">
                  <c:v>2016-1</c:v>
                </c:pt>
                <c:pt idx="4">
                  <c:v>2015-4</c:v>
                </c:pt>
                <c:pt idx="5">
                  <c:v>2015-3</c:v>
                </c:pt>
                <c:pt idx="6">
                  <c:v>2015-2</c:v>
                </c:pt>
                <c:pt idx="7">
                  <c:v>2015-1</c:v>
                </c:pt>
                <c:pt idx="8">
                  <c:v>2014-4</c:v>
                </c:pt>
                <c:pt idx="9">
                  <c:v>2014-3</c:v>
                </c:pt>
                <c:pt idx="10">
                  <c:v>2014-2</c:v>
                </c:pt>
                <c:pt idx="11">
                  <c:v>2014-1</c:v>
                </c:pt>
                <c:pt idx="12">
                  <c:v>2013-4</c:v>
                </c:pt>
                <c:pt idx="13">
                  <c:v>2013-3</c:v>
                </c:pt>
                <c:pt idx="14">
                  <c:v>2013-2</c:v>
                </c:pt>
                <c:pt idx="15">
                  <c:v>2013-1</c:v>
                </c:pt>
                <c:pt idx="16">
                  <c:v>2012-4</c:v>
                </c:pt>
                <c:pt idx="17">
                  <c:v>2012-3</c:v>
                </c:pt>
                <c:pt idx="18">
                  <c:v>2012-2</c:v>
                </c:pt>
                <c:pt idx="19">
                  <c:v>2012-1</c:v>
                </c:pt>
                <c:pt idx="20">
                  <c:v>2011-4</c:v>
                </c:pt>
                <c:pt idx="21">
                  <c:v>2011-3</c:v>
                </c:pt>
                <c:pt idx="22">
                  <c:v>2011-2</c:v>
                </c:pt>
                <c:pt idx="23">
                  <c:v>2011-1</c:v>
                </c:pt>
                <c:pt idx="24">
                  <c:v>2010-4</c:v>
                </c:pt>
                <c:pt idx="25">
                  <c:v>gründung</c:v>
                </c:pt>
              </c:strCache>
            </c:strRef>
          </c:cat>
          <c:val>
            <c:numRef>
              <c:f>'tbl gesamtstatistik'!$B$22:$AA$22</c:f>
              <c:numCache>
                <c:formatCode>General</c:formatCode>
                <c:ptCount val="26"/>
                <c:pt idx="0">
                  <c:v>19.0</c:v>
                </c:pt>
                <c:pt idx="1">
                  <c:v>19.0</c:v>
                </c:pt>
                <c:pt idx="2">
                  <c:v>17.0</c:v>
                </c:pt>
                <c:pt idx="3">
                  <c:v>18.0</c:v>
                </c:pt>
                <c:pt idx="4">
                  <c:v>18.0</c:v>
                </c:pt>
                <c:pt idx="5">
                  <c:v>20.0</c:v>
                </c:pt>
                <c:pt idx="6">
                  <c:v>21.0</c:v>
                </c:pt>
                <c:pt idx="7">
                  <c:v>22.0</c:v>
                </c:pt>
                <c:pt idx="8">
                  <c:v>24.0</c:v>
                </c:pt>
                <c:pt idx="9">
                  <c:v>23.0</c:v>
                </c:pt>
                <c:pt idx="10">
                  <c:v>23.0</c:v>
                </c:pt>
                <c:pt idx="11">
                  <c:v>23.0</c:v>
                </c:pt>
                <c:pt idx="12">
                  <c:v>24.0</c:v>
                </c:pt>
                <c:pt idx="13">
                  <c:v>21.0</c:v>
                </c:pt>
                <c:pt idx="14">
                  <c:v>20.0</c:v>
                </c:pt>
                <c:pt idx="15">
                  <c:v>15.0</c:v>
                </c:pt>
                <c:pt idx="16">
                  <c:v>19.0</c:v>
                </c:pt>
                <c:pt idx="17">
                  <c:v>19.0</c:v>
                </c:pt>
                <c:pt idx="18">
                  <c:v>19.0</c:v>
                </c:pt>
                <c:pt idx="19">
                  <c:v>16.0</c:v>
                </c:pt>
                <c:pt idx="20">
                  <c:v>14.0</c:v>
                </c:pt>
                <c:pt idx="21">
                  <c:v>16.0</c:v>
                </c:pt>
                <c:pt idx="22">
                  <c:v>16.0</c:v>
                </c:pt>
                <c:pt idx="23">
                  <c:v>13.0</c:v>
                </c:pt>
                <c:pt idx="24">
                  <c:v>12.0</c:v>
                </c:pt>
                <c:pt idx="25">
                  <c:v>10.0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2669720"/>
        <c:axId val="2062672664"/>
      </c:lineChart>
      <c:catAx>
        <c:axId val="2062669720"/>
        <c:scaling>
          <c:orientation val="maxMin"/>
        </c:scaling>
        <c:delete val="0"/>
        <c:axPos val="b"/>
        <c:majorTickMark val="out"/>
        <c:minorTickMark val="none"/>
        <c:tickLblPos val="nextTo"/>
        <c:crossAx val="2062672664"/>
        <c:crosses val="autoZero"/>
        <c:auto val="1"/>
        <c:lblAlgn val="ctr"/>
        <c:lblOffset val="100"/>
        <c:noMultiLvlLbl val="0"/>
      </c:catAx>
      <c:valAx>
        <c:axId val="2062672664"/>
        <c:scaling>
          <c:orientation val="minMax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crossAx val="2062669720"/>
        <c:crosses val="autoZero"/>
        <c:crossBetween val="between"/>
      </c:valAx>
    </c:plotArea>
    <c:legend>
      <c:legendPos val="r"/>
      <c:legendEntry>
        <c:idx val="5"/>
        <c:txPr>
          <a:bodyPr/>
          <a:lstStyle/>
          <a:p>
            <a:pPr>
              <a:defRPr b="1" i="0">
                <a:solidFill>
                  <a:srgbClr val="0000FF"/>
                </a:solidFill>
              </a:defRPr>
            </a:pPr>
            <a:endParaRPr lang="de-DE"/>
          </a:p>
        </c:txPr>
      </c:legendEntry>
      <c:legendEntry>
        <c:idx val="6"/>
        <c:txPr>
          <a:bodyPr/>
          <a:lstStyle/>
          <a:p>
            <a:pPr>
              <a:defRPr b="1" i="0">
                <a:solidFill>
                  <a:srgbClr val="FF0000"/>
                </a:solidFill>
              </a:defRPr>
            </a:pPr>
            <a:endParaRPr lang="de-DE"/>
          </a:p>
        </c:txPr>
      </c:legendEntry>
      <c:legendEntry>
        <c:idx val="7"/>
        <c:txPr>
          <a:bodyPr/>
          <a:lstStyle/>
          <a:p>
            <a:pPr>
              <a:defRPr b="1" i="0">
                <a:solidFill>
                  <a:srgbClr val="FF6600"/>
                </a:solidFill>
              </a:defRPr>
            </a:pPr>
            <a:endParaRPr lang="de-DE"/>
          </a:p>
        </c:txPr>
      </c:legendEntry>
      <c:legendEntry>
        <c:idx val="8"/>
        <c:txPr>
          <a:bodyPr/>
          <a:lstStyle/>
          <a:p>
            <a:pPr>
              <a:defRPr b="1" i="0">
                <a:solidFill>
                  <a:schemeClr val="accent3">
                    <a:lumMod val="50000"/>
                  </a:schemeClr>
                </a:solidFill>
              </a:defRPr>
            </a:pPr>
            <a:endParaRPr lang="de-DE"/>
          </a:p>
        </c:txPr>
      </c:legendEntry>
      <c:legendEntry>
        <c:idx val="9"/>
        <c:txPr>
          <a:bodyPr/>
          <a:lstStyle/>
          <a:p>
            <a:pPr>
              <a:defRPr b="1" i="0">
                <a:solidFill>
                  <a:srgbClr val="E1E40F"/>
                </a:solidFill>
              </a:defRPr>
            </a:pPr>
            <a:endParaRPr lang="de-DE"/>
          </a:p>
        </c:txPr>
      </c:legendEntry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323850</xdr:colOff>
      <xdr:row>24</xdr:row>
      <xdr:rowOff>12700</xdr:rowOff>
    </xdr:from>
    <xdr:to>
      <xdr:col>27</xdr:col>
      <xdr:colOff>12700</xdr:colOff>
      <xdr:row>70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25400</xdr:rowOff>
    </xdr:from>
    <xdr:to>
      <xdr:col>17</xdr:col>
      <xdr:colOff>342900</xdr:colOff>
      <xdr:row>70</xdr:row>
      <xdr:rowOff>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elle65" displayName="Tabelle65" ref="A2:M49" totalsRowShown="0" headerRowDxfId="110" dataDxfId="109">
  <sortState ref="A3:M49">
    <sortCondition descending="1" ref="M3:M49"/>
  </sortState>
  <tableColumns count="13">
    <tableColumn id="1" name="ÖBV NR" dataDxfId="108"/>
    <tableColumn id="2" name="NAME" dataDxfId="107"/>
    <tableColumn id="3" name="VNAME" dataDxfId="2"/>
    <tableColumn id="4" name="MPGES" dataDxfId="0"/>
    <tableColumn id="5" name="STCLUB" dataDxfId="1"/>
    <tableColumn id="6" name="VEREIN" dataDxfId="106"/>
    <tableColumn id="7" name="KATEGORIE" dataDxfId="105"/>
    <tableColumn id="8" name="MPJB" dataDxfId="104"/>
    <tableColumn id="9" name="Q1" dataDxfId="103"/>
    <tableColumn id="10" name="Q2" dataDxfId="102"/>
    <tableColumn id="11" name="Q3" dataDxfId="5"/>
    <tableColumn id="12" name="Q4" dataDxfId="4"/>
    <tableColumn id="13" name="MPZU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8" name="Tabelle32369" displayName="Tabelle32369" ref="A3:M50" totalsRowShown="0" headerRowDxfId="101" dataDxfId="100">
  <autoFilter ref="A3:M50"/>
  <sortState ref="A4:M50">
    <sortCondition descending="1" ref="K4:K50"/>
    <sortCondition descending="1" ref="D4:D50"/>
    <sortCondition descending="1" ref="M4:M50"/>
  </sortState>
  <tableColumns count="13">
    <tableColumn id="1" name="ÖBV NR" dataDxfId="99"/>
    <tableColumn id="2" name="NAME" dataDxfId="98"/>
    <tableColumn id="3" name="VNAME" dataDxfId="97"/>
    <tableColumn id="4" name="MPGES" dataDxfId="96"/>
    <tableColumn id="5" name="STCLUB" dataDxfId="95"/>
    <tableColumn id="6" name="VEREIN" dataDxfId="94"/>
    <tableColumn id="7" name="KATEGORIE" dataDxfId="93"/>
    <tableColumn id="8" name="MPJB" dataDxfId="92"/>
    <tableColumn id="9" name="Q1" dataDxfId="91"/>
    <tableColumn id="10" name="Q2" dataDxfId="90"/>
    <tableColumn id="11" name="Q3" dataDxfId="89"/>
    <tableColumn id="12" name="Q4" dataDxfId="88"/>
    <tableColumn id="13" name="MPZU" dataDxfId="87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5" name="Tabelle3236" displayName="Tabelle3236" ref="A3:M49" totalsRowShown="0" headerRowDxfId="86" dataDxfId="85">
  <autoFilter ref="A3:M49"/>
  <sortState ref="A4:M49">
    <sortCondition ref="B4:B49"/>
    <sortCondition ref="C4:C49"/>
    <sortCondition descending="1" ref="D4:D49"/>
  </sortState>
  <tableColumns count="13">
    <tableColumn id="1" name="ÖBV NR" dataDxfId="84"/>
    <tableColumn id="2" name="NAME" dataDxfId="83"/>
    <tableColumn id="3" name="VNAME" dataDxfId="82"/>
    <tableColumn id="4" name="MPGES" dataDxfId="81"/>
    <tableColumn id="5" name="STCLUB" dataDxfId="80"/>
    <tableColumn id="6" name="VEREIN" dataDxfId="79"/>
    <tableColumn id="7" name="KATEGORIE" dataDxfId="78"/>
    <tableColumn id="8" name="MPJB" dataDxfId="77"/>
    <tableColumn id="9" name="Q1" dataDxfId="76"/>
    <tableColumn id="10" name="Q2" dataDxfId="75"/>
    <tableColumn id="11" name="Q3" dataDxfId="74"/>
    <tableColumn id="12" name="Q4" dataDxfId="73"/>
    <tableColumn id="13" name="MPZU" dataDxfId="72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7" name="Tabelle7" displayName="Tabelle7" ref="A1:M46" totalsRowShown="0" headerRowDxfId="71" tableBorderDxfId="70">
  <autoFilter ref="A1:M46"/>
  <tableColumns count="13">
    <tableColumn id="1" name="ÖBV NR"/>
    <tableColumn id="2" name="NAME"/>
    <tableColumn id="3" name="VNAME"/>
    <tableColumn id="4" name="MPGES"/>
    <tableColumn id="5" name="STCLUB" dataDxfId="69"/>
    <tableColumn id="6" name="VEREIN" dataDxfId="68"/>
    <tableColumn id="7" name="KATEGORIE" dataDxfId="67"/>
    <tableColumn id="8" name="MPJB"/>
    <tableColumn id="9" name="Q1"/>
    <tableColumn id="10" name="Q2"/>
    <tableColumn id="11" name="Q3"/>
    <tableColumn id="12" name="Q4" dataDxfId="66"/>
    <tableColumn id="13" name="MPZU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2" name="Tabelle323" displayName="Tabelle323" ref="A3:M46" totalsRowShown="0" headerRowDxfId="65" dataDxfId="64">
  <autoFilter ref="A3:M46"/>
  <sortState ref="A4:M46">
    <sortCondition descending="1" ref="K4:K46"/>
    <sortCondition ref="B4:B46"/>
  </sortState>
  <tableColumns count="13">
    <tableColumn id="1" name="ÖBV NR" dataDxfId="63"/>
    <tableColumn id="2" name="NAME" dataDxfId="62"/>
    <tableColumn id="3" name="VNAME" dataDxfId="61"/>
    <tableColumn id="4" name="MPGES" dataDxfId="60"/>
    <tableColumn id="5" name="STCLUB" dataDxfId="59"/>
    <tableColumn id="6" name="VEREIN" dataDxfId="58"/>
    <tableColumn id="7" name="KATEGORIE" dataDxfId="57"/>
    <tableColumn id="8" name="MPJB" dataDxfId="56"/>
    <tableColumn id="9" name="Q1" dataDxfId="55"/>
    <tableColumn id="10" name="Q2" dataDxfId="54"/>
    <tableColumn id="11" name="Q3" dataDxfId="53"/>
    <tableColumn id="12" name="Q4" dataDxfId="52"/>
    <tableColumn id="13" name="MPZU" dataDxfId="51">
      <calculatedColumnFormula>SUM(Tabelle323[[#This Row],[Q1]:[Q4]])</calculatedColumnFormula>
    </tableColumn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id="1" name="Tabelle32" displayName="Tabelle32" ref="A3:M47" totalsRowShown="0" headerRowDxfId="50" dataDxfId="49">
  <autoFilter ref="A3:M47"/>
  <sortState ref="A4:M47">
    <sortCondition descending="1" ref="J4:J47"/>
    <sortCondition ref="B4:B47"/>
    <sortCondition ref="C4:C47"/>
  </sortState>
  <tableColumns count="13">
    <tableColumn id="1" name="ÖBV NR" dataDxfId="48"/>
    <tableColumn id="2" name="NAME" dataDxfId="47"/>
    <tableColumn id="3" name="VNAME" dataDxfId="46"/>
    <tableColumn id="4" name="MPGES" dataDxfId="45"/>
    <tableColumn id="5" name="STCLUB" dataDxfId="44"/>
    <tableColumn id="6" name="VEREIN" dataDxfId="43"/>
    <tableColumn id="7" name="KATEGORIE" dataDxfId="42"/>
    <tableColumn id="8" name="MPJB" dataDxfId="41"/>
    <tableColumn id="9" name="Q1" dataDxfId="40"/>
    <tableColumn id="10" name="Q2" dataDxfId="39"/>
    <tableColumn id="11" name="Q3" dataDxfId="38"/>
    <tableColumn id="12" name="Q4" dataDxfId="37"/>
    <tableColumn id="13" name="MPZU" dataDxfId="36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id="3" name="Tabelle3" displayName="Tabelle3" ref="A3:M48" totalsRowShown="0" headerRowDxfId="35" dataDxfId="34">
  <autoFilter ref="A3:M48"/>
  <sortState ref="A4:M48">
    <sortCondition descending="1" ref="I4:I48"/>
    <sortCondition ref="B4:B48"/>
  </sortState>
  <tableColumns count="13">
    <tableColumn id="1" name="ÖBV NR" dataDxfId="33"/>
    <tableColumn id="2" name="NAME" dataDxfId="32"/>
    <tableColumn id="3" name="VNAME" dataDxfId="31"/>
    <tableColumn id="4" name="MPGES" dataDxfId="30"/>
    <tableColumn id="5" name="STCLUB" dataDxfId="29"/>
    <tableColumn id="6" name="VEREIN" dataDxfId="28"/>
    <tableColumn id="7" name="KATEGORIE" dataDxfId="27"/>
    <tableColumn id="8" name="MPJB" dataDxfId="26"/>
    <tableColumn id="9" name="Q1" dataDxfId="25"/>
    <tableColumn id="10" name="Q2" dataDxfId="24"/>
    <tableColumn id="11" name="Q3" dataDxfId="23"/>
    <tableColumn id="12" name="Q4" dataDxfId="22"/>
    <tableColumn id="13" name="MPZU" dataDxfId="2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6" name="Tabelle6" displayName="Tabelle6" ref="A2:M49" totalsRowShown="0" headerRowDxfId="20" dataDxfId="19">
  <sortState ref="A3:M49">
    <sortCondition descending="1" ref="L3:L49"/>
  </sortState>
  <tableColumns count="13">
    <tableColumn id="1" name="ÖBV NR" dataDxfId="18"/>
    <tableColumn id="2" name="NAME" dataDxfId="17"/>
    <tableColumn id="3" name="VNAME" dataDxfId="16"/>
    <tableColumn id="4" name="MPGES" dataDxfId="15"/>
    <tableColumn id="5" name="STCLUB" dataDxfId="14"/>
    <tableColumn id="6" name="VEREIN" dataDxfId="13"/>
    <tableColumn id="7" name="KATEGORIE" dataDxfId="12"/>
    <tableColumn id="8" name="MPJB" dataDxfId="11"/>
    <tableColumn id="9" name="Q1" dataDxfId="10"/>
    <tableColumn id="10" name="Q2" dataDxfId="9"/>
    <tableColumn id="11" name="Q3" dataDxfId="8"/>
    <tableColumn id="12" name="Q4" dataDxfId="7"/>
    <tableColumn id="13" name="MPZU" dataDxfId="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abSelected="1" showRuler="0" zoomScale="150" zoomScaleNormal="150" zoomScalePageLayoutView="150" workbookViewId="0">
      <selection sqref="A1:M61"/>
    </sheetView>
  </sheetViews>
  <sheetFormatPr baseColWidth="10" defaultRowHeight="10" customHeight="1" x14ac:dyDescent="0"/>
  <cols>
    <col min="1" max="1" width="5.83203125" style="81" customWidth="1"/>
    <col min="2" max="2" width="14.1640625" style="55" customWidth="1"/>
    <col min="3" max="3" width="10.33203125" style="55" customWidth="1"/>
    <col min="4" max="4" width="9.83203125" style="55" customWidth="1"/>
    <col min="5" max="5" width="7.1640625" style="55" customWidth="1"/>
    <col min="6" max="6" width="16.5" style="55" customWidth="1"/>
    <col min="7" max="12" width="9.33203125" style="55" customWidth="1"/>
    <col min="13" max="13" width="10.1640625" style="55" customWidth="1"/>
    <col min="14" max="14" width="7.5" style="55" customWidth="1"/>
    <col min="15" max="18" width="10.83203125" style="55"/>
    <col min="19" max="19" width="10.83203125" style="81"/>
    <col min="20" max="16384" width="10.83203125" style="55"/>
  </cols>
  <sheetData>
    <row r="1" spans="1:29" ht="15" customHeight="1">
      <c r="A1" s="372" t="s">
        <v>256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11"/>
    </row>
    <row r="2" spans="1:29" ht="9" customHeight="1">
      <c r="A2" s="355" t="s">
        <v>86</v>
      </c>
      <c r="B2" s="60" t="s">
        <v>74</v>
      </c>
      <c r="C2" s="60" t="s">
        <v>75</v>
      </c>
      <c r="D2" s="61" t="s">
        <v>76</v>
      </c>
      <c r="E2" s="355" t="s">
        <v>77</v>
      </c>
      <c r="F2" s="60" t="s">
        <v>78</v>
      </c>
      <c r="G2" s="355" t="s">
        <v>79</v>
      </c>
      <c r="H2" s="61" t="s">
        <v>80</v>
      </c>
      <c r="I2" s="61" t="s">
        <v>81</v>
      </c>
      <c r="J2" s="61" t="s">
        <v>82</v>
      </c>
      <c r="K2" s="61" t="s">
        <v>83</v>
      </c>
      <c r="L2" s="61" t="s">
        <v>84</v>
      </c>
      <c r="M2" s="62" t="s">
        <v>85</v>
      </c>
      <c r="N2" s="58"/>
    </row>
    <row r="3" spans="1:29" ht="9" customHeight="1">
      <c r="A3" s="361">
        <v>3098</v>
      </c>
      <c r="B3" s="361" t="s">
        <v>248</v>
      </c>
      <c r="C3" s="361" t="s">
        <v>249</v>
      </c>
      <c r="D3" s="138">
        <v>38236</v>
      </c>
      <c r="E3" s="362">
        <v>52</v>
      </c>
      <c r="F3" s="139" t="s">
        <v>252</v>
      </c>
      <c r="G3" s="162" t="s">
        <v>116</v>
      </c>
      <c r="H3" s="361">
        <v>29867</v>
      </c>
      <c r="I3" s="361">
        <v>341</v>
      </c>
      <c r="J3" s="361">
        <v>1440</v>
      </c>
      <c r="K3" s="361">
        <v>4398</v>
      </c>
      <c r="L3" s="139">
        <v>2190</v>
      </c>
      <c r="M3" s="377">
        <v>8369</v>
      </c>
      <c r="N3" s="58"/>
      <c r="AB3" s="90"/>
      <c r="AC3" s="91"/>
    </row>
    <row r="4" spans="1:29" ht="9" customHeight="1">
      <c r="A4" s="361">
        <v>900</v>
      </c>
      <c r="B4" s="361" t="s">
        <v>250</v>
      </c>
      <c r="C4" s="361" t="s">
        <v>16</v>
      </c>
      <c r="D4" s="138">
        <v>57815</v>
      </c>
      <c r="E4" s="362">
        <v>19</v>
      </c>
      <c r="F4" s="366" t="s">
        <v>253</v>
      </c>
      <c r="G4" s="369" t="s">
        <v>116</v>
      </c>
      <c r="H4" s="361">
        <v>51844</v>
      </c>
      <c r="I4" s="361">
        <v>598</v>
      </c>
      <c r="J4" s="361">
        <v>1070</v>
      </c>
      <c r="K4" s="361">
        <v>3588</v>
      </c>
      <c r="L4" s="139">
        <v>715</v>
      </c>
      <c r="M4" s="377">
        <v>5971</v>
      </c>
      <c r="N4" s="58"/>
      <c r="AB4" s="90"/>
      <c r="AC4" s="91"/>
    </row>
    <row r="5" spans="1:29" ht="9" customHeight="1">
      <c r="A5" s="361">
        <v>4204</v>
      </c>
      <c r="B5" s="361" t="s">
        <v>133</v>
      </c>
      <c r="C5" s="361" t="s">
        <v>134</v>
      </c>
      <c r="D5" s="138">
        <v>26542</v>
      </c>
      <c r="E5" s="362">
        <v>54</v>
      </c>
      <c r="F5" s="139" t="s">
        <v>22</v>
      </c>
      <c r="G5" s="159" t="s">
        <v>117</v>
      </c>
      <c r="H5" s="361">
        <v>20917</v>
      </c>
      <c r="I5" s="361">
        <v>1323</v>
      </c>
      <c r="J5" s="361">
        <v>622</v>
      </c>
      <c r="K5" s="361">
        <v>3113</v>
      </c>
      <c r="L5" s="139">
        <v>567</v>
      </c>
      <c r="M5" s="377">
        <v>5625</v>
      </c>
      <c r="N5" s="58"/>
      <c r="AB5" s="90"/>
      <c r="AC5" s="91"/>
    </row>
    <row r="6" spans="1:29" ht="9" customHeight="1">
      <c r="A6" s="361">
        <v>4682</v>
      </c>
      <c r="B6" s="361" t="s">
        <v>137</v>
      </c>
      <c r="C6" s="361" t="s">
        <v>215</v>
      </c>
      <c r="D6" s="138">
        <v>18907</v>
      </c>
      <c r="E6" s="362">
        <v>54</v>
      </c>
      <c r="F6" s="139" t="s">
        <v>22</v>
      </c>
      <c r="G6" s="159" t="s">
        <v>117</v>
      </c>
      <c r="H6" s="361">
        <v>13697</v>
      </c>
      <c r="I6" s="361">
        <v>1421</v>
      </c>
      <c r="J6" s="361">
        <v>796</v>
      </c>
      <c r="K6" s="361">
        <v>2578</v>
      </c>
      <c r="L6" s="139">
        <v>415</v>
      </c>
      <c r="M6" s="377">
        <v>5210</v>
      </c>
      <c r="N6" s="58"/>
      <c r="AB6" s="90"/>
      <c r="AC6" s="91"/>
    </row>
    <row r="7" spans="1:29" ht="9" customHeight="1">
      <c r="A7" s="139">
        <v>6170</v>
      </c>
      <c r="B7" s="139" t="s">
        <v>45</v>
      </c>
      <c r="C7" s="139" t="s">
        <v>46</v>
      </c>
      <c r="D7" s="138">
        <v>14797</v>
      </c>
      <c r="E7" s="141">
        <v>55</v>
      </c>
      <c r="F7" s="366" t="s">
        <v>2</v>
      </c>
      <c r="G7" s="368" t="s">
        <v>118</v>
      </c>
      <c r="H7" s="139">
        <v>10157</v>
      </c>
      <c r="I7" s="139">
        <v>710</v>
      </c>
      <c r="J7" s="139">
        <v>1084</v>
      </c>
      <c r="K7" s="139">
        <v>1358</v>
      </c>
      <c r="L7" s="139">
        <v>1488</v>
      </c>
      <c r="M7" s="377">
        <v>4640</v>
      </c>
      <c r="N7" s="58"/>
      <c r="AB7" s="90"/>
      <c r="AC7" s="91"/>
    </row>
    <row r="8" spans="1:29" ht="9" customHeight="1">
      <c r="A8" s="139">
        <v>2993</v>
      </c>
      <c r="B8" s="139" t="s">
        <v>31</v>
      </c>
      <c r="C8" s="139" t="s">
        <v>32</v>
      </c>
      <c r="D8" s="138">
        <v>55371</v>
      </c>
      <c r="E8" s="141">
        <v>55</v>
      </c>
      <c r="F8" s="366" t="s">
        <v>2</v>
      </c>
      <c r="G8" s="369" t="s">
        <v>116</v>
      </c>
      <c r="H8" s="139">
        <v>51031</v>
      </c>
      <c r="I8" s="139">
        <v>832</v>
      </c>
      <c r="J8" s="364">
        <v>782</v>
      </c>
      <c r="K8" s="364">
        <v>2034</v>
      </c>
      <c r="L8" s="364">
        <v>692</v>
      </c>
      <c r="M8" s="378">
        <v>4340</v>
      </c>
      <c r="N8" s="58"/>
      <c r="AB8" s="90"/>
      <c r="AC8" s="91"/>
    </row>
    <row r="9" spans="1:29" ht="9" customHeight="1">
      <c r="A9" s="361">
        <v>1013</v>
      </c>
      <c r="B9" s="361" t="s">
        <v>213</v>
      </c>
      <c r="C9" s="361" t="s">
        <v>214</v>
      </c>
      <c r="D9" s="138">
        <v>22615</v>
      </c>
      <c r="E9" s="362">
        <v>54</v>
      </c>
      <c r="F9" s="139" t="s">
        <v>22</v>
      </c>
      <c r="G9" s="159" t="s">
        <v>117</v>
      </c>
      <c r="H9" s="361">
        <v>18306</v>
      </c>
      <c r="I9" s="361">
        <v>923</v>
      </c>
      <c r="J9" s="361">
        <v>406</v>
      </c>
      <c r="K9" s="361">
        <v>2454</v>
      </c>
      <c r="L9" s="139">
        <v>526</v>
      </c>
      <c r="M9" s="377">
        <v>4309</v>
      </c>
      <c r="N9" s="58"/>
      <c r="AB9" s="90"/>
      <c r="AC9" s="91"/>
    </row>
    <row r="10" spans="1:29" ht="9" customHeight="1">
      <c r="A10" s="139">
        <v>3319</v>
      </c>
      <c r="B10" s="139" t="s">
        <v>145</v>
      </c>
      <c r="C10" s="139" t="s">
        <v>146</v>
      </c>
      <c r="D10" s="138">
        <v>33827</v>
      </c>
      <c r="E10" s="141">
        <v>55</v>
      </c>
      <c r="F10" s="366" t="s">
        <v>2</v>
      </c>
      <c r="G10" s="369" t="s">
        <v>116</v>
      </c>
      <c r="H10" s="139">
        <v>30037</v>
      </c>
      <c r="I10" s="139">
        <v>812</v>
      </c>
      <c r="J10" s="358">
        <v>186</v>
      </c>
      <c r="K10" s="358">
        <v>2602</v>
      </c>
      <c r="L10" s="358">
        <v>190</v>
      </c>
      <c r="M10" s="379">
        <v>3790</v>
      </c>
      <c r="N10" s="58"/>
      <c r="AB10" s="90"/>
      <c r="AC10" s="91"/>
    </row>
    <row r="11" spans="1:29" ht="9" customHeight="1">
      <c r="A11" s="139">
        <v>4460</v>
      </c>
      <c r="B11" s="139" t="s">
        <v>211</v>
      </c>
      <c r="C11" s="139" t="s">
        <v>212</v>
      </c>
      <c r="D11" s="138">
        <v>12307</v>
      </c>
      <c r="E11" s="141">
        <v>55</v>
      </c>
      <c r="F11" s="139" t="s">
        <v>2</v>
      </c>
      <c r="G11" s="158" t="s">
        <v>118</v>
      </c>
      <c r="H11" s="139">
        <v>8593</v>
      </c>
      <c r="I11" s="139">
        <v>566</v>
      </c>
      <c r="J11" s="139">
        <v>792</v>
      </c>
      <c r="K11" s="139">
        <v>1908</v>
      </c>
      <c r="L11" s="139">
        <v>448</v>
      </c>
      <c r="M11" s="377">
        <v>3714</v>
      </c>
      <c r="N11" s="58"/>
      <c r="AB11" s="90"/>
      <c r="AC11" s="91"/>
    </row>
    <row r="12" spans="1:29" ht="9" customHeight="1">
      <c r="A12" s="361">
        <v>4177</v>
      </c>
      <c r="B12" s="361" t="s">
        <v>129</v>
      </c>
      <c r="C12" s="361" t="s">
        <v>130</v>
      </c>
      <c r="D12" s="138">
        <v>14140</v>
      </c>
      <c r="E12" s="362">
        <v>54</v>
      </c>
      <c r="F12" s="139" t="s">
        <v>22</v>
      </c>
      <c r="G12" s="158" t="s">
        <v>118</v>
      </c>
      <c r="H12" s="361">
        <v>10437</v>
      </c>
      <c r="I12" s="361">
        <v>1729</v>
      </c>
      <c r="J12" s="361">
        <v>320</v>
      </c>
      <c r="K12" s="361">
        <v>1313</v>
      </c>
      <c r="L12" s="139">
        <v>341</v>
      </c>
      <c r="M12" s="377">
        <v>3703</v>
      </c>
      <c r="N12" s="58"/>
      <c r="AB12" s="90"/>
      <c r="AC12" s="91"/>
    </row>
    <row r="13" spans="1:29" ht="9" customHeight="1">
      <c r="A13" s="139">
        <v>5874</v>
      </c>
      <c r="B13" s="139" t="s">
        <v>6</v>
      </c>
      <c r="C13" s="139" t="s">
        <v>8</v>
      </c>
      <c r="D13" s="138">
        <v>11928</v>
      </c>
      <c r="E13" s="141">
        <v>55</v>
      </c>
      <c r="F13" s="139" t="s">
        <v>2</v>
      </c>
      <c r="G13" s="158" t="s">
        <v>118</v>
      </c>
      <c r="H13" s="139">
        <v>8493</v>
      </c>
      <c r="I13" s="139">
        <v>261</v>
      </c>
      <c r="J13" s="358">
        <v>418</v>
      </c>
      <c r="K13" s="358">
        <v>2460</v>
      </c>
      <c r="L13" s="358">
        <v>296</v>
      </c>
      <c r="M13" s="379">
        <v>3435</v>
      </c>
      <c r="N13" s="58"/>
      <c r="AB13" s="90"/>
      <c r="AC13" s="91"/>
    </row>
    <row r="14" spans="1:29" ht="9" customHeight="1">
      <c r="A14" s="139">
        <v>1829</v>
      </c>
      <c r="B14" s="139" t="s">
        <v>143</v>
      </c>
      <c r="C14" s="139" t="s">
        <v>144</v>
      </c>
      <c r="D14" s="138">
        <v>43310</v>
      </c>
      <c r="E14" s="141">
        <v>55</v>
      </c>
      <c r="F14" s="366" t="s">
        <v>2</v>
      </c>
      <c r="G14" s="369" t="s">
        <v>116</v>
      </c>
      <c r="H14" s="139">
        <v>39996</v>
      </c>
      <c r="I14" s="139">
        <v>338</v>
      </c>
      <c r="J14" s="139">
        <v>396</v>
      </c>
      <c r="K14" s="139">
        <v>2198</v>
      </c>
      <c r="L14" s="139">
        <v>382</v>
      </c>
      <c r="M14" s="377">
        <v>3314</v>
      </c>
      <c r="N14" s="58"/>
      <c r="AB14" s="90"/>
      <c r="AC14" s="91"/>
    </row>
    <row r="15" spans="1:29" ht="9" customHeight="1">
      <c r="A15" s="139">
        <v>5176</v>
      </c>
      <c r="B15" s="139" t="s">
        <v>131</v>
      </c>
      <c r="C15" s="139" t="s">
        <v>132</v>
      </c>
      <c r="D15" s="138">
        <v>9938</v>
      </c>
      <c r="E15" s="141">
        <v>55</v>
      </c>
      <c r="F15" s="366" t="s">
        <v>2</v>
      </c>
      <c r="G15" s="368" t="s">
        <v>118</v>
      </c>
      <c r="H15" s="139">
        <v>6760</v>
      </c>
      <c r="I15" s="139">
        <v>232</v>
      </c>
      <c r="J15" s="139">
        <v>530</v>
      </c>
      <c r="K15" s="139">
        <v>2234</v>
      </c>
      <c r="L15" s="139">
        <v>182</v>
      </c>
      <c r="M15" s="377">
        <v>3178</v>
      </c>
      <c r="N15" s="58"/>
      <c r="AB15" s="90"/>
      <c r="AC15" s="91"/>
    </row>
    <row r="16" spans="1:29" ht="9" customHeight="1">
      <c r="A16" s="139">
        <v>5078</v>
      </c>
      <c r="B16" s="139" t="s">
        <v>0</v>
      </c>
      <c r="C16" s="139" t="s">
        <v>1</v>
      </c>
      <c r="D16" s="138">
        <v>47258</v>
      </c>
      <c r="E16" s="141">
        <v>55</v>
      </c>
      <c r="F16" s="139" t="s">
        <v>2</v>
      </c>
      <c r="G16" s="162" t="s">
        <v>116</v>
      </c>
      <c r="H16" s="139">
        <v>44571</v>
      </c>
      <c r="I16" s="139">
        <v>280</v>
      </c>
      <c r="J16" s="358">
        <v>448</v>
      </c>
      <c r="K16" s="358">
        <v>995</v>
      </c>
      <c r="L16" s="358">
        <v>964</v>
      </c>
      <c r="M16" s="379">
        <v>2687</v>
      </c>
      <c r="N16" s="58"/>
      <c r="AB16" s="90"/>
      <c r="AC16" s="91"/>
    </row>
    <row r="17" spans="1:29" ht="9" customHeight="1">
      <c r="A17" s="361">
        <v>4965</v>
      </c>
      <c r="B17" s="361" t="s">
        <v>221</v>
      </c>
      <c r="C17" s="361" t="s">
        <v>222</v>
      </c>
      <c r="D17" s="138">
        <v>4797</v>
      </c>
      <c r="E17" s="362">
        <v>49</v>
      </c>
      <c r="F17" s="139" t="s">
        <v>225</v>
      </c>
      <c r="G17" s="155" t="s">
        <v>119</v>
      </c>
      <c r="H17" s="361">
        <v>2273</v>
      </c>
      <c r="I17" s="361">
        <v>116</v>
      </c>
      <c r="J17" s="361">
        <v>250</v>
      </c>
      <c r="K17" s="361">
        <v>1950</v>
      </c>
      <c r="L17" s="139">
        <v>208</v>
      </c>
      <c r="M17" s="377">
        <v>2524</v>
      </c>
      <c r="N17" s="58"/>
      <c r="AB17" s="90"/>
      <c r="AC17" s="91"/>
    </row>
    <row r="18" spans="1:29" ht="9" customHeight="1">
      <c r="A18" s="139">
        <v>1616</v>
      </c>
      <c r="B18" s="139" t="s">
        <v>47</v>
      </c>
      <c r="C18" s="139" t="s">
        <v>48</v>
      </c>
      <c r="D18" s="138">
        <v>16425</v>
      </c>
      <c r="E18" s="141">
        <v>55</v>
      </c>
      <c r="F18" s="139" t="s">
        <v>2</v>
      </c>
      <c r="G18" s="159" t="s">
        <v>117</v>
      </c>
      <c r="H18" s="139">
        <v>14027</v>
      </c>
      <c r="I18" s="139">
        <v>464</v>
      </c>
      <c r="J18" s="139">
        <v>216</v>
      </c>
      <c r="K18" s="139">
        <v>1388</v>
      </c>
      <c r="L18" s="139">
        <v>330</v>
      </c>
      <c r="M18" s="377">
        <v>2398</v>
      </c>
      <c r="N18" s="58"/>
      <c r="AB18" s="90"/>
      <c r="AC18" s="91"/>
    </row>
    <row r="19" spans="1:29" ht="9" customHeight="1">
      <c r="A19" s="139">
        <v>5873</v>
      </c>
      <c r="B19" s="139" t="s">
        <v>6</v>
      </c>
      <c r="C19" s="139" t="s">
        <v>7</v>
      </c>
      <c r="D19" s="138">
        <v>7535</v>
      </c>
      <c r="E19" s="141">
        <v>55</v>
      </c>
      <c r="F19" s="356" t="s">
        <v>2</v>
      </c>
      <c r="G19" s="360" t="s">
        <v>118</v>
      </c>
      <c r="H19" s="139">
        <v>5178</v>
      </c>
      <c r="I19" s="139">
        <v>221</v>
      </c>
      <c r="J19" s="358">
        <v>290</v>
      </c>
      <c r="K19" s="358">
        <v>1714</v>
      </c>
      <c r="L19" s="358">
        <v>132</v>
      </c>
      <c r="M19" s="379">
        <v>2357</v>
      </c>
      <c r="N19" s="58"/>
      <c r="AB19" s="90"/>
      <c r="AC19" s="91"/>
    </row>
    <row r="20" spans="1:29" ht="9" customHeight="1">
      <c r="A20" s="139">
        <v>5818</v>
      </c>
      <c r="B20" s="139" t="s">
        <v>53</v>
      </c>
      <c r="C20" s="139" t="s">
        <v>54</v>
      </c>
      <c r="D20" s="138">
        <v>9263</v>
      </c>
      <c r="E20" s="141">
        <v>55</v>
      </c>
      <c r="F20" s="366" t="s">
        <v>2</v>
      </c>
      <c r="G20" s="368" t="s">
        <v>118</v>
      </c>
      <c r="H20" s="139">
        <v>6989</v>
      </c>
      <c r="I20" s="139">
        <v>192</v>
      </c>
      <c r="J20" s="139">
        <v>166</v>
      </c>
      <c r="K20" s="139">
        <v>1840</v>
      </c>
      <c r="L20" s="139">
        <v>76</v>
      </c>
      <c r="M20" s="377">
        <v>2274</v>
      </c>
      <c r="N20" s="58"/>
      <c r="AB20" s="90"/>
      <c r="AC20" s="91"/>
    </row>
    <row r="21" spans="1:29" ht="9" customHeight="1">
      <c r="A21" s="139">
        <v>6082</v>
      </c>
      <c r="B21" s="139" t="s">
        <v>39</v>
      </c>
      <c r="C21" s="139" t="s">
        <v>40</v>
      </c>
      <c r="D21" s="138">
        <v>6213</v>
      </c>
      <c r="E21" s="141">
        <v>55</v>
      </c>
      <c r="F21" s="356" t="s">
        <v>2</v>
      </c>
      <c r="G21" s="363" t="s">
        <v>119</v>
      </c>
      <c r="H21" s="139">
        <v>3961</v>
      </c>
      <c r="I21" s="139">
        <v>180</v>
      </c>
      <c r="J21" s="139">
        <v>118</v>
      </c>
      <c r="K21" s="139">
        <v>1788</v>
      </c>
      <c r="L21" s="139">
        <v>166</v>
      </c>
      <c r="M21" s="377">
        <v>2252</v>
      </c>
      <c r="N21" s="58"/>
      <c r="AB21" s="90"/>
      <c r="AC21" s="91"/>
    </row>
    <row r="22" spans="1:29" ht="9" customHeight="1">
      <c r="A22" s="139">
        <v>6679</v>
      </c>
      <c r="B22" s="139" t="s">
        <v>220</v>
      </c>
      <c r="C22" s="139" t="s">
        <v>8</v>
      </c>
      <c r="D22" s="138">
        <v>1092</v>
      </c>
      <c r="E22" s="141">
        <v>55</v>
      </c>
      <c r="F22" s="366" t="s">
        <v>2</v>
      </c>
      <c r="G22" s="367" t="s">
        <v>120</v>
      </c>
      <c r="H22" s="139">
        <v>0</v>
      </c>
      <c r="I22" s="139">
        <v>114</v>
      </c>
      <c r="J22" s="139">
        <v>138</v>
      </c>
      <c r="K22" s="139">
        <v>656</v>
      </c>
      <c r="L22" s="139">
        <v>184</v>
      </c>
      <c r="M22" s="377">
        <v>1092</v>
      </c>
      <c r="N22" s="58"/>
      <c r="AB22" s="90"/>
      <c r="AC22" s="91"/>
    </row>
    <row r="23" spans="1:29" ht="9" customHeight="1">
      <c r="A23" s="139">
        <v>5707</v>
      </c>
      <c r="B23" s="139" t="s">
        <v>13</v>
      </c>
      <c r="C23" s="139" t="s">
        <v>14</v>
      </c>
      <c r="D23" s="138">
        <v>5494</v>
      </c>
      <c r="E23" s="141">
        <v>55</v>
      </c>
      <c r="F23" s="366" t="s">
        <v>2</v>
      </c>
      <c r="G23" s="370" t="s">
        <v>119</v>
      </c>
      <c r="H23" s="139">
        <v>4544</v>
      </c>
      <c r="I23" s="139">
        <v>140</v>
      </c>
      <c r="J23" s="358">
        <v>124</v>
      </c>
      <c r="K23" s="358">
        <v>448</v>
      </c>
      <c r="L23" s="358">
        <v>238</v>
      </c>
      <c r="M23" s="379">
        <v>950</v>
      </c>
      <c r="N23" s="58"/>
      <c r="AB23" s="90"/>
      <c r="AC23" s="91"/>
    </row>
    <row r="24" spans="1:29" ht="9" customHeight="1">
      <c r="A24" s="361">
        <v>4041</v>
      </c>
      <c r="B24" s="361" t="s">
        <v>149</v>
      </c>
      <c r="C24" s="361" t="s">
        <v>150</v>
      </c>
      <c r="D24" s="138">
        <v>18498</v>
      </c>
      <c r="E24" s="362">
        <v>54</v>
      </c>
      <c r="F24" s="366" t="s">
        <v>22</v>
      </c>
      <c r="G24" s="371" t="s">
        <v>117</v>
      </c>
      <c r="H24" s="361">
        <v>17755</v>
      </c>
      <c r="I24" s="361">
        <v>281</v>
      </c>
      <c r="J24" s="361">
        <v>210</v>
      </c>
      <c r="K24" s="361">
        <v>184</v>
      </c>
      <c r="L24" s="139">
        <v>68</v>
      </c>
      <c r="M24" s="377">
        <v>743</v>
      </c>
      <c r="N24" s="58"/>
      <c r="AB24" s="90"/>
      <c r="AC24" s="91"/>
    </row>
    <row r="25" spans="1:29" ht="9" customHeight="1">
      <c r="A25" s="139">
        <v>5185</v>
      </c>
      <c r="B25" s="139" t="s">
        <v>24</v>
      </c>
      <c r="C25" s="139" t="s">
        <v>8</v>
      </c>
      <c r="D25" s="138">
        <v>4098</v>
      </c>
      <c r="E25" s="141">
        <v>55</v>
      </c>
      <c r="F25" s="139" t="s">
        <v>2</v>
      </c>
      <c r="G25" s="161" t="s">
        <v>119</v>
      </c>
      <c r="H25" s="139">
        <v>3376</v>
      </c>
      <c r="I25" s="139">
        <v>50</v>
      </c>
      <c r="J25" s="358">
        <v>90</v>
      </c>
      <c r="K25" s="358">
        <v>498</v>
      </c>
      <c r="L25" s="358">
        <v>84</v>
      </c>
      <c r="M25" s="379">
        <v>722</v>
      </c>
      <c r="N25" s="58"/>
      <c r="AB25" s="90"/>
      <c r="AC25" s="91"/>
    </row>
    <row r="26" spans="1:29" ht="9" customHeight="1">
      <c r="A26" s="139">
        <v>6481</v>
      </c>
      <c r="B26" s="139" t="s">
        <v>72</v>
      </c>
      <c r="C26" s="139" t="s">
        <v>73</v>
      </c>
      <c r="D26" s="138">
        <v>930</v>
      </c>
      <c r="E26" s="141">
        <v>55</v>
      </c>
      <c r="F26" s="366" t="s">
        <v>2</v>
      </c>
      <c r="G26" s="367" t="s">
        <v>120</v>
      </c>
      <c r="H26" s="139">
        <v>352</v>
      </c>
      <c r="I26" s="139">
        <v>108</v>
      </c>
      <c r="J26" s="139">
        <v>86</v>
      </c>
      <c r="K26" s="139">
        <v>330</v>
      </c>
      <c r="L26" s="139">
        <v>54</v>
      </c>
      <c r="M26" s="377">
        <v>578</v>
      </c>
      <c r="N26" s="58"/>
      <c r="AB26" s="90"/>
      <c r="AC26" s="91"/>
    </row>
    <row r="27" spans="1:29" ht="9" customHeight="1">
      <c r="A27" s="361">
        <v>5835</v>
      </c>
      <c r="B27" s="361" t="s">
        <v>219</v>
      </c>
      <c r="C27" s="361" t="s">
        <v>155</v>
      </c>
      <c r="D27" s="138">
        <v>2295</v>
      </c>
      <c r="E27" s="362">
        <v>54</v>
      </c>
      <c r="F27" s="139" t="s">
        <v>22</v>
      </c>
      <c r="G27" s="161" t="s">
        <v>119</v>
      </c>
      <c r="H27" s="361">
        <v>1810</v>
      </c>
      <c r="I27" s="361">
        <v>152</v>
      </c>
      <c r="J27" s="361">
        <v>64</v>
      </c>
      <c r="K27" s="361">
        <v>104</v>
      </c>
      <c r="L27" s="139">
        <v>165</v>
      </c>
      <c r="M27" s="377">
        <v>485</v>
      </c>
      <c r="N27" s="58"/>
      <c r="AB27" s="90"/>
      <c r="AC27" s="91"/>
    </row>
    <row r="28" spans="1:29" ht="9" customHeight="1">
      <c r="A28" s="139">
        <v>5822</v>
      </c>
      <c r="B28" s="139" t="s">
        <v>49</v>
      </c>
      <c r="C28" s="139" t="s">
        <v>50</v>
      </c>
      <c r="D28" s="138">
        <v>2842</v>
      </c>
      <c r="E28" s="141">
        <v>55</v>
      </c>
      <c r="F28" s="139" t="s">
        <v>2</v>
      </c>
      <c r="G28" s="161" t="s">
        <v>119</v>
      </c>
      <c r="H28" s="139">
        <v>2456</v>
      </c>
      <c r="I28" s="139">
        <v>62</v>
      </c>
      <c r="J28" s="139">
        <v>100</v>
      </c>
      <c r="K28" s="139">
        <v>138</v>
      </c>
      <c r="L28" s="139">
        <v>86</v>
      </c>
      <c r="M28" s="377">
        <v>386</v>
      </c>
      <c r="N28" s="58"/>
      <c r="AB28" s="90"/>
      <c r="AC28" s="91"/>
    </row>
    <row r="29" spans="1:29" ht="9" customHeight="1">
      <c r="A29" s="139">
        <v>5154</v>
      </c>
      <c r="B29" s="139" t="s">
        <v>55</v>
      </c>
      <c r="C29" s="139" t="s">
        <v>56</v>
      </c>
      <c r="D29" s="138">
        <v>2488</v>
      </c>
      <c r="E29" s="141">
        <v>55</v>
      </c>
      <c r="F29" s="366" t="s">
        <v>2</v>
      </c>
      <c r="G29" s="367" t="s">
        <v>120</v>
      </c>
      <c r="H29" s="139">
        <v>2114</v>
      </c>
      <c r="I29" s="139">
        <v>22</v>
      </c>
      <c r="J29" s="139">
        <v>28</v>
      </c>
      <c r="K29" s="139">
        <v>238</v>
      </c>
      <c r="L29" s="139">
        <v>86</v>
      </c>
      <c r="M29" s="377">
        <v>374</v>
      </c>
      <c r="N29" s="58"/>
      <c r="AB29" s="90"/>
      <c r="AC29" s="91"/>
    </row>
    <row r="30" spans="1:29" ht="9" customHeight="1">
      <c r="A30" s="139">
        <v>5966</v>
      </c>
      <c r="B30" s="139" t="s">
        <v>147</v>
      </c>
      <c r="C30" s="139" t="s">
        <v>148</v>
      </c>
      <c r="D30" s="138">
        <v>961</v>
      </c>
      <c r="E30" s="141">
        <v>55</v>
      </c>
      <c r="F30" s="139" t="s">
        <v>2</v>
      </c>
      <c r="G30" s="142" t="s">
        <v>120</v>
      </c>
      <c r="H30" s="139">
        <v>589</v>
      </c>
      <c r="I30" s="139">
        <v>50</v>
      </c>
      <c r="J30" s="139">
        <v>48</v>
      </c>
      <c r="K30" s="139">
        <v>222</v>
      </c>
      <c r="L30" s="139">
        <v>52</v>
      </c>
      <c r="M30" s="377">
        <v>372</v>
      </c>
      <c r="N30" s="58"/>
      <c r="AB30" s="90"/>
      <c r="AC30" s="91"/>
    </row>
    <row r="31" spans="1:29" ht="9" customHeight="1">
      <c r="A31" s="139">
        <v>6678</v>
      </c>
      <c r="B31" s="139" t="s">
        <v>216</v>
      </c>
      <c r="C31" s="139" t="s">
        <v>223</v>
      </c>
      <c r="D31" s="138">
        <v>316</v>
      </c>
      <c r="E31" s="141">
        <v>55</v>
      </c>
      <c r="F31" s="366" t="s">
        <v>2</v>
      </c>
      <c r="G31" s="367" t="s">
        <v>120</v>
      </c>
      <c r="H31" s="139">
        <v>0</v>
      </c>
      <c r="I31" s="139">
        <v>34</v>
      </c>
      <c r="J31" s="358">
        <v>36</v>
      </c>
      <c r="K31" s="358">
        <v>196</v>
      </c>
      <c r="L31" s="358">
        <v>50</v>
      </c>
      <c r="M31" s="379">
        <v>316</v>
      </c>
      <c r="N31" s="58"/>
      <c r="AB31" s="90"/>
      <c r="AC31" s="91"/>
    </row>
    <row r="32" spans="1:29" ht="9" customHeight="1">
      <c r="A32" s="139">
        <v>6275</v>
      </c>
      <c r="B32" s="139" t="s">
        <v>61</v>
      </c>
      <c r="C32" s="139" t="s">
        <v>63</v>
      </c>
      <c r="D32" s="138">
        <v>832</v>
      </c>
      <c r="E32" s="141">
        <v>55</v>
      </c>
      <c r="F32" s="366" t="s">
        <v>2</v>
      </c>
      <c r="G32" s="367" t="s">
        <v>120</v>
      </c>
      <c r="H32" s="139">
        <v>540</v>
      </c>
      <c r="I32" s="139">
        <v>28</v>
      </c>
      <c r="J32" s="139">
        <v>38</v>
      </c>
      <c r="K32" s="139">
        <v>156</v>
      </c>
      <c r="L32" s="139">
        <v>70</v>
      </c>
      <c r="M32" s="377">
        <v>292</v>
      </c>
      <c r="N32" s="58"/>
      <c r="AB32" s="90"/>
      <c r="AC32" s="91"/>
    </row>
    <row r="33" spans="1:29" ht="9" customHeight="1">
      <c r="A33" s="361">
        <v>5341</v>
      </c>
      <c r="B33" s="361" t="s">
        <v>231</v>
      </c>
      <c r="C33" s="361" t="s">
        <v>232</v>
      </c>
      <c r="D33" s="138">
        <v>2713</v>
      </c>
      <c r="E33" s="362">
        <v>39</v>
      </c>
      <c r="F33" s="139" t="s">
        <v>251</v>
      </c>
      <c r="G33" s="161" t="s">
        <v>119</v>
      </c>
      <c r="H33" s="361">
        <v>2449</v>
      </c>
      <c r="I33" s="361">
        <v>94</v>
      </c>
      <c r="J33" s="361">
        <v>8</v>
      </c>
      <c r="K33" s="361">
        <v>54</v>
      </c>
      <c r="L33" s="139">
        <v>108</v>
      </c>
      <c r="M33" s="377">
        <v>264</v>
      </c>
      <c r="N33" s="58"/>
      <c r="AB33" s="90"/>
      <c r="AC33" s="91"/>
    </row>
    <row r="34" spans="1:29" ht="9" customHeight="1">
      <c r="A34" s="139">
        <v>5453</v>
      </c>
      <c r="B34" s="139" t="s">
        <v>57</v>
      </c>
      <c r="C34" s="139" t="s">
        <v>58</v>
      </c>
      <c r="D34" s="138">
        <v>2617</v>
      </c>
      <c r="E34" s="141">
        <v>55</v>
      </c>
      <c r="F34" s="366" t="s">
        <v>2</v>
      </c>
      <c r="G34" s="370" t="s">
        <v>119</v>
      </c>
      <c r="H34" s="139">
        <v>2383</v>
      </c>
      <c r="I34" s="139">
        <v>100</v>
      </c>
      <c r="J34" s="139">
        <v>70</v>
      </c>
      <c r="K34" s="139">
        <v>12</v>
      </c>
      <c r="L34" s="139">
        <v>52</v>
      </c>
      <c r="M34" s="377">
        <v>234</v>
      </c>
      <c r="N34" s="58"/>
      <c r="AB34" s="90"/>
      <c r="AC34" s="91"/>
    </row>
    <row r="35" spans="1:29" ht="9" customHeight="1">
      <c r="A35" s="139">
        <v>6276</v>
      </c>
      <c r="B35" s="139" t="s">
        <v>61</v>
      </c>
      <c r="C35" s="139" t="s">
        <v>62</v>
      </c>
      <c r="D35" s="138">
        <v>1009</v>
      </c>
      <c r="E35" s="141">
        <v>55</v>
      </c>
      <c r="F35" s="139" t="s">
        <v>2</v>
      </c>
      <c r="G35" s="142" t="s">
        <v>120</v>
      </c>
      <c r="H35" s="139">
        <v>789</v>
      </c>
      <c r="I35" s="139">
        <v>54</v>
      </c>
      <c r="J35" s="139">
        <v>48</v>
      </c>
      <c r="K35" s="139">
        <v>74</v>
      </c>
      <c r="L35" s="139">
        <v>44</v>
      </c>
      <c r="M35" s="377">
        <v>220</v>
      </c>
      <c r="N35" s="58"/>
      <c r="AB35" s="90"/>
      <c r="AC35" s="91"/>
    </row>
    <row r="36" spans="1:29" ht="9" customHeight="1">
      <c r="A36" s="139">
        <v>6517</v>
      </c>
      <c r="B36" s="139" t="s">
        <v>43</v>
      </c>
      <c r="C36" s="139" t="s">
        <v>44</v>
      </c>
      <c r="D36" s="138">
        <v>501</v>
      </c>
      <c r="E36" s="141">
        <v>55</v>
      </c>
      <c r="F36" s="139" t="s">
        <v>2</v>
      </c>
      <c r="G36" s="142" t="s">
        <v>120</v>
      </c>
      <c r="H36" s="139">
        <v>295</v>
      </c>
      <c r="I36" s="139">
        <v>40</v>
      </c>
      <c r="J36" s="139">
        <v>28</v>
      </c>
      <c r="K36" s="139">
        <v>112</v>
      </c>
      <c r="L36" s="139">
        <v>26</v>
      </c>
      <c r="M36" s="377">
        <v>206</v>
      </c>
      <c r="N36" s="58"/>
      <c r="AB36" s="90"/>
      <c r="AC36" s="91"/>
    </row>
    <row r="37" spans="1:29" ht="9" customHeight="1">
      <c r="A37" s="139">
        <v>6680</v>
      </c>
      <c r="B37" s="139" t="s">
        <v>217</v>
      </c>
      <c r="C37" s="139" t="s">
        <v>132</v>
      </c>
      <c r="D37" s="138">
        <v>192</v>
      </c>
      <c r="E37" s="141">
        <v>55</v>
      </c>
      <c r="F37" s="366" t="s">
        <v>2</v>
      </c>
      <c r="G37" s="367" t="s">
        <v>120</v>
      </c>
      <c r="H37" s="139">
        <v>0</v>
      </c>
      <c r="I37" s="139">
        <v>54</v>
      </c>
      <c r="J37" s="139">
        <v>38</v>
      </c>
      <c r="K37" s="139">
        <v>48</v>
      </c>
      <c r="L37" s="139">
        <v>52</v>
      </c>
      <c r="M37" s="377">
        <v>192</v>
      </c>
      <c r="N37" s="58"/>
      <c r="AB37" s="90"/>
      <c r="AC37" s="91"/>
    </row>
    <row r="38" spans="1:29" ht="9" customHeight="1">
      <c r="A38" s="139">
        <v>6550</v>
      </c>
      <c r="B38" s="139" t="s">
        <v>135</v>
      </c>
      <c r="C38" s="139" t="s">
        <v>136</v>
      </c>
      <c r="D38" s="138">
        <v>370</v>
      </c>
      <c r="E38" s="141">
        <v>55</v>
      </c>
      <c r="F38" s="366" t="s">
        <v>2</v>
      </c>
      <c r="G38" s="367" t="s">
        <v>120</v>
      </c>
      <c r="H38" s="139">
        <v>198</v>
      </c>
      <c r="I38" s="139">
        <v>6</v>
      </c>
      <c r="J38" s="139">
        <v>28</v>
      </c>
      <c r="K38" s="139">
        <v>112</v>
      </c>
      <c r="L38" s="139">
        <v>26</v>
      </c>
      <c r="M38" s="377">
        <v>172</v>
      </c>
      <c r="N38" s="58"/>
      <c r="AB38" s="90"/>
      <c r="AC38" s="91"/>
    </row>
    <row r="39" spans="1:29" ht="9" customHeight="1">
      <c r="A39" s="139">
        <v>4684</v>
      </c>
      <c r="B39" s="139" t="s">
        <v>15</v>
      </c>
      <c r="C39" s="139" t="s">
        <v>16</v>
      </c>
      <c r="D39" s="138">
        <v>1578</v>
      </c>
      <c r="E39" s="141">
        <v>55</v>
      </c>
      <c r="F39" s="139" t="s">
        <v>2</v>
      </c>
      <c r="G39" s="142" t="s">
        <v>120</v>
      </c>
      <c r="H39" s="139">
        <v>1438</v>
      </c>
      <c r="I39" s="139">
        <v>12</v>
      </c>
      <c r="J39" s="358">
        <v>36</v>
      </c>
      <c r="K39" s="358">
        <v>64</v>
      </c>
      <c r="L39" s="358">
        <v>28</v>
      </c>
      <c r="M39" s="379">
        <v>140</v>
      </c>
      <c r="N39" s="58"/>
      <c r="AB39" s="90"/>
      <c r="AC39" s="91"/>
    </row>
    <row r="40" spans="1:29" ht="9" customHeight="1">
      <c r="A40" s="139">
        <v>2288</v>
      </c>
      <c r="B40" s="139" t="s">
        <v>209</v>
      </c>
      <c r="C40" s="139" t="s">
        <v>210</v>
      </c>
      <c r="D40" s="138">
        <v>16833</v>
      </c>
      <c r="E40" s="141">
        <v>55</v>
      </c>
      <c r="F40" s="139" t="s">
        <v>2</v>
      </c>
      <c r="G40" s="159" t="s">
        <v>117</v>
      </c>
      <c r="H40" s="139">
        <v>16713</v>
      </c>
      <c r="I40" s="139">
        <v>42</v>
      </c>
      <c r="J40" s="358">
        <v>52</v>
      </c>
      <c r="K40" s="358">
        <v>16</v>
      </c>
      <c r="L40" s="358">
        <v>10</v>
      </c>
      <c r="M40" s="379">
        <v>120</v>
      </c>
      <c r="N40" s="58"/>
      <c r="AB40" s="90"/>
      <c r="AC40" s="91"/>
    </row>
    <row r="41" spans="1:29" ht="9" customHeight="1">
      <c r="A41" s="139">
        <v>3380</v>
      </c>
      <c r="B41" s="139" t="s">
        <v>237</v>
      </c>
      <c r="C41" s="139" t="s">
        <v>238</v>
      </c>
      <c r="D41" s="138">
        <v>108</v>
      </c>
      <c r="E41" s="141">
        <v>55</v>
      </c>
      <c r="F41" s="139" t="s">
        <v>2</v>
      </c>
      <c r="G41" s="142" t="s">
        <v>120</v>
      </c>
      <c r="H41" s="139">
        <v>0</v>
      </c>
      <c r="I41" s="139">
        <v>0</v>
      </c>
      <c r="J41" s="358">
        <v>0</v>
      </c>
      <c r="K41" s="358">
        <v>0</v>
      </c>
      <c r="L41" s="358">
        <v>108</v>
      </c>
      <c r="M41" s="379">
        <v>108</v>
      </c>
      <c r="N41" s="58"/>
      <c r="AB41" s="90"/>
      <c r="AC41" s="91"/>
    </row>
    <row r="42" spans="1:29" ht="9" customHeight="1">
      <c r="A42" s="139">
        <v>4984</v>
      </c>
      <c r="B42" s="139" t="s">
        <v>9</v>
      </c>
      <c r="C42" s="139" t="s">
        <v>10</v>
      </c>
      <c r="D42" s="138">
        <v>505</v>
      </c>
      <c r="E42" s="141">
        <v>55</v>
      </c>
      <c r="F42" s="139" t="s">
        <v>2</v>
      </c>
      <c r="G42" s="142" t="s">
        <v>120</v>
      </c>
      <c r="H42" s="139">
        <v>405</v>
      </c>
      <c r="I42" s="139">
        <v>32</v>
      </c>
      <c r="J42" s="358">
        <v>12</v>
      </c>
      <c r="K42" s="358">
        <v>44</v>
      </c>
      <c r="L42" s="358">
        <v>12</v>
      </c>
      <c r="M42" s="379">
        <v>100</v>
      </c>
      <c r="N42" s="58"/>
    </row>
    <row r="43" spans="1:29" ht="9" customHeight="1">
      <c r="A43" s="139">
        <v>6277</v>
      </c>
      <c r="B43" s="139" t="s">
        <v>3</v>
      </c>
      <c r="C43" s="139" t="s">
        <v>4</v>
      </c>
      <c r="D43" s="138">
        <v>376</v>
      </c>
      <c r="E43" s="141">
        <v>55</v>
      </c>
      <c r="F43" s="356" t="s">
        <v>2</v>
      </c>
      <c r="G43" s="359" t="s">
        <v>120</v>
      </c>
      <c r="H43" s="139">
        <v>290</v>
      </c>
      <c r="I43" s="139">
        <v>6</v>
      </c>
      <c r="J43" s="358">
        <v>14</v>
      </c>
      <c r="K43" s="358">
        <v>48</v>
      </c>
      <c r="L43" s="358">
        <v>18</v>
      </c>
      <c r="M43" s="379">
        <v>86</v>
      </c>
      <c r="N43" s="58"/>
    </row>
    <row r="44" spans="1:29" ht="9" customHeight="1">
      <c r="A44" s="361">
        <v>5812</v>
      </c>
      <c r="B44" s="361" t="s">
        <v>33</v>
      </c>
      <c r="C44" s="361" t="s">
        <v>34</v>
      </c>
      <c r="D44" s="138">
        <v>464</v>
      </c>
      <c r="E44" s="362">
        <v>54</v>
      </c>
      <c r="F44" s="139" t="s">
        <v>22</v>
      </c>
      <c r="G44" s="142" t="s">
        <v>120</v>
      </c>
      <c r="H44" s="361">
        <v>412</v>
      </c>
      <c r="I44" s="361">
        <v>6</v>
      </c>
      <c r="J44" s="361">
        <v>32</v>
      </c>
      <c r="K44" s="361">
        <v>8</v>
      </c>
      <c r="L44" s="139">
        <v>6</v>
      </c>
      <c r="M44" s="377">
        <v>52</v>
      </c>
      <c r="N44" s="58"/>
    </row>
    <row r="45" spans="1:29" ht="9" customHeight="1">
      <c r="A45" s="139">
        <v>3111</v>
      </c>
      <c r="B45" s="139" t="s">
        <v>66</v>
      </c>
      <c r="C45" s="139" t="s">
        <v>68</v>
      </c>
      <c r="D45" s="138">
        <v>5382</v>
      </c>
      <c r="E45" s="141">
        <v>55</v>
      </c>
      <c r="F45" s="356" t="s">
        <v>2</v>
      </c>
      <c r="G45" s="365" t="s">
        <v>119</v>
      </c>
      <c r="H45" s="139">
        <v>5354</v>
      </c>
      <c r="I45" s="139">
        <v>28</v>
      </c>
      <c r="J45" s="139">
        <v>0</v>
      </c>
      <c r="K45" s="139">
        <v>0</v>
      </c>
      <c r="L45" s="139">
        <v>0</v>
      </c>
      <c r="M45" s="377">
        <v>28</v>
      </c>
      <c r="N45" s="58"/>
    </row>
    <row r="46" spans="1:29" ht="9" customHeight="1">
      <c r="A46" s="139">
        <v>6768</v>
      </c>
      <c r="B46" s="139" t="s">
        <v>229</v>
      </c>
      <c r="C46" s="139" t="s">
        <v>230</v>
      </c>
      <c r="D46" s="138">
        <v>0</v>
      </c>
      <c r="E46" s="141">
        <v>55</v>
      </c>
      <c r="F46" s="366" t="s">
        <v>2</v>
      </c>
      <c r="G46" s="367" t="s">
        <v>120</v>
      </c>
      <c r="H46" s="139">
        <v>0</v>
      </c>
      <c r="I46" s="139">
        <v>0</v>
      </c>
      <c r="J46" s="358">
        <v>0</v>
      </c>
      <c r="K46" s="358">
        <v>0</v>
      </c>
      <c r="L46" s="358">
        <v>0</v>
      </c>
      <c r="M46" s="379">
        <v>0</v>
      </c>
      <c r="N46" s="58"/>
    </row>
    <row r="47" spans="1:29" ht="9" customHeight="1">
      <c r="A47" s="139">
        <v>5811</v>
      </c>
      <c r="B47" s="139" t="s">
        <v>20</v>
      </c>
      <c r="C47" s="139" t="s">
        <v>23</v>
      </c>
      <c r="D47" s="138">
        <v>32</v>
      </c>
      <c r="E47" s="141">
        <v>55</v>
      </c>
      <c r="F47" s="366" t="s">
        <v>2</v>
      </c>
      <c r="G47" s="367" t="s">
        <v>120</v>
      </c>
      <c r="H47" s="139">
        <v>32</v>
      </c>
      <c r="I47" s="139">
        <v>0</v>
      </c>
      <c r="J47" s="358">
        <v>0</v>
      </c>
      <c r="K47" s="358">
        <v>0</v>
      </c>
      <c r="L47" s="358">
        <v>0</v>
      </c>
      <c r="M47" s="379">
        <v>0</v>
      </c>
      <c r="N47" s="58"/>
    </row>
    <row r="48" spans="1:29" ht="9" customHeight="1">
      <c r="A48" s="139">
        <v>3337</v>
      </c>
      <c r="B48" s="139" t="s">
        <v>228</v>
      </c>
      <c r="C48" s="139" t="s">
        <v>67</v>
      </c>
      <c r="D48" s="138">
        <v>7443</v>
      </c>
      <c r="E48" s="141">
        <v>55</v>
      </c>
      <c r="F48" s="366" t="s">
        <v>2</v>
      </c>
      <c r="G48" s="368" t="s">
        <v>118</v>
      </c>
      <c r="H48" s="139">
        <v>7443</v>
      </c>
      <c r="I48" s="139">
        <v>0</v>
      </c>
      <c r="J48" s="358">
        <v>0</v>
      </c>
      <c r="K48" s="358">
        <v>0</v>
      </c>
      <c r="L48" s="358">
        <v>0</v>
      </c>
      <c r="M48" s="379">
        <v>0</v>
      </c>
      <c r="N48" s="58"/>
    </row>
    <row r="49" spans="1:27" ht="9" customHeight="1">
      <c r="A49" s="139">
        <v>3110</v>
      </c>
      <c r="B49" s="139" t="s">
        <v>66</v>
      </c>
      <c r="C49" s="139" t="s">
        <v>67</v>
      </c>
      <c r="D49" s="138">
        <v>3573</v>
      </c>
      <c r="E49" s="141">
        <v>55</v>
      </c>
      <c r="F49" s="139" t="s">
        <v>2</v>
      </c>
      <c r="G49" s="161" t="s">
        <v>119</v>
      </c>
      <c r="H49" s="139">
        <v>3573</v>
      </c>
      <c r="I49" s="139">
        <v>0</v>
      </c>
      <c r="J49" s="139">
        <v>0</v>
      </c>
      <c r="K49" s="139">
        <v>0</v>
      </c>
      <c r="L49" s="139">
        <v>0</v>
      </c>
      <c r="M49" s="377">
        <v>0</v>
      </c>
      <c r="N49" s="58"/>
    </row>
    <row r="50" spans="1:27" ht="9" customHeight="1">
      <c r="A50" s="3"/>
      <c r="B50" s="11"/>
      <c r="C50" s="2"/>
      <c r="D50" s="58"/>
      <c r="E50" s="3"/>
      <c r="F50" s="2"/>
      <c r="G50" s="63"/>
      <c r="H50" s="2"/>
      <c r="I50" s="2"/>
      <c r="J50" s="2"/>
      <c r="K50" s="2"/>
      <c r="L50" s="88"/>
      <c r="M50" s="2"/>
      <c r="N50" s="58"/>
      <c r="O50" s="90"/>
      <c r="P50" s="90"/>
      <c r="Q50" s="90"/>
      <c r="R50" s="90"/>
      <c r="S50" s="357"/>
      <c r="T50" s="90"/>
      <c r="U50" s="90"/>
      <c r="V50" s="90"/>
      <c r="W50" s="90"/>
      <c r="X50" s="90"/>
      <c r="Y50" s="90"/>
      <c r="Z50" s="90"/>
      <c r="AA50" s="90"/>
    </row>
    <row r="51" spans="1:27" ht="9" customHeight="1">
      <c r="A51" s="64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90"/>
      <c r="P51" s="90"/>
      <c r="Q51" s="90"/>
      <c r="R51" s="90"/>
      <c r="S51" s="357"/>
      <c r="T51" s="90"/>
      <c r="U51" s="90"/>
      <c r="V51" s="90"/>
      <c r="W51" s="90"/>
      <c r="X51" s="90"/>
      <c r="Y51" s="90"/>
      <c r="Z51" s="90"/>
    </row>
    <row r="52" spans="1:27" ht="9" customHeight="1">
      <c r="A52" s="65" t="s">
        <v>87</v>
      </c>
      <c r="B52" s="66" t="s">
        <v>88</v>
      </c>
      <c r="C52" s="67">
        <f>SUM(C53:C58)</f>
        <v>47</v>
      </c>
      <c r="D52" s="68" t="s">
        <v>93</v>
      </c>
      <c r="E52" s="69" t="s">
        <v>94</v>
      </c>
      <c r="F52" s="70" t="s">
        <v>95</v>
      </c>
      <c r="G52" s="71">
        <v>600000</v>
      </c>
      <c r="H52" s="72" t="s">
        <v>99</v>
      </c>
      <c r="I52" s="72" t="s">
        <v>100</v>
      </c>
      <c r="J52" s="70" t="s">
        <v>101</v>
      </c>
      <c r="K52" s="73" t="s">
        <v>102</v>
      </c>
      <c r="L52" s="73" t="s">
        <v>103</v>
      </c>
      <c r="M52" s="73"/>
      <c r="N52" s="58"/>
      <c r="O52" s="90"/>
      <c r="P52" s="90"/>
      <c r="Q52" s="90"/>
      <c r="R52" s="90"/>
    </row>
    <row r="53" spans="1:27" ht="9" customHeight="1">
      <c r="A53" s="65"/>
      <c r="B53" s="311" t="s">
        <v>254</v>
      </c>
      <c r="C53" s="315">
        <f>COUNTIFS(E1:E49,"=19")</f>
        <v>1</v>
      </c>
      <c r="D53" s="75"/>
      <c r="E53" s="69" t="s">
        <v>94</v>
      </c>
      <c r="F53" s="70" t="s">
        <v>96</v>
      </c>
      <c r="G53" s="71">
        <v>300000</v>
      </c>
      <c r="H53" s="72" t="s">
        <v>99</v>
      </c>
      <c r="I53" s="71">
        <v>599999</v>
      </c>
      <c r="J53" s="70" t="s">
        <v>101</v>
      </c>
      <c r="K53" s="73" t="s">
        <v>76</v>
      </c>
      <c r="L53" s="73" t="s">
        <v>104</v>
      </c>
      <c r="M53" s="73"/>
      <c r="N53" s="58"/>
      <c r="O53" s="90"/>
      <c r="P53" s="90"/>
      <c r="Q53" s="90"/>
      <c r="R53" s="90"/>
    </row>
    <row r="54" spans="1:27" ht="9" customHeight="1">
      <c r="A54" s="74"/>
      <c r="B54" s="311" t="s">
        <v>90</v>
      </c>
      <c r="C54" s="315">
        <f>COUNTIFS(E2:E49,"=54")</f>
        <v>7</v>
      </c>
      <c r="D54" s="75"/>
      <c r="E54" s="69" t="s">
        <v>94</v>
      </c>
      <c r="F54" s="70" t="s">
        <v>97</v>
      </c>
      <c r="G54" s="71">
        <v>150000</v>
      </c>
      <c r="H54" s="72" t="s">
        <v>99</v>
      </c>
      <c r="I54" s="71">
        <v>299999</v>
      </c>
      <c r="J54" s="70" t="s">
        <v>101</v>
      </c>
      <c r="K54" s="73" t="s">
        <v>77</v>
      </c>
      <c r="L54" s="73" t="s">
        <v>105</v>
      </c>
      <c r="M54" s="73"/>
      <c r="N54" s="58"/>
      <c r="O54" s="90"/>
      <c r="P54" s="90"/>
      <c r="Q54" s="90"/>
      <c r="R54" s="90"/>
    </row>
    <row r="55" spans="1:27" ht="9" customHeight="1">
      <c r="A55" s="74"/>
      <c r="B55" s="311" t="s">
        <v>227</v>
      </c>
      <c r="C55" s="315">
        <f>COUNTIFS(E1:E49,"=49")</f>
        <v>1</v>
      </c>
      <c r="D55" s="75"/>
      <c r="E55" s="69" t="s">
        <v>94</v>
      </c>
      <c r="F55" s="70" t="s">
        <v>98</v>
      </c>
      <c r="G55" s="71">
        <v>60000</v>
      </c>
      <c r="H55" s="72" t="s">
        <v>99</v>
      </c>
      <c r="I55" s="71">
        <v>149999</v>
      </c>
      <c r="J55" s="70" t="s">
        <v>101</v>
      </c>
      <c r="K55" s="73" t="s">
        <v>80</v>
      </c>
      <c r="L55" s="73" t="s">
        <v>106</v>
      </c>
      <c r="M55" s="73"/>
      <c r="N55" s="58"/>
      <c r="O55" s="90"/>
      <c r="P55" s="90"/>
      <c r="Q55" s="90"/>
      <c r="R55" s="90"/>
    </row>
    <row r="56" spans="1:27" ht="9" customHeight="1">
      <c r="A56" s="74"/>
      <c r="B56" s="311" t="s">
        <v>255</v>
      </c>
      <c r="C56" s="315">
        <f>COUNTIFS(E2:E50,"=52")</f>
        <v>1</v>
      </c>
      <c r="D56" s="75"/>
      <c r="E56" s="69">
        <f>COUNTIFS(G3:G50,"♠")</f>
        <v>6</v>
      </c>
      <c r="F56" s="76" t="s">
        <v>138</v>
      </c>
      <c r="G56" s="71">
        <v>30000</v>
      </c>
      <c r="H56" s="72" t="s">
        <v>99</v>
      </c>
      <c r="I56" s="71">
        <v>59999</v>
      </c>
      <c r="J56" s="70" t="s">
        <v>101</v>
      </c>
      <c r="K56" s="73" t="s">
        <v>81</v>
      </c>
      <c r="L56" s="73" t="s">
        <v>107</v>
      </c>
      <c r="M56" s="73"/>
      <c r="N56" s="58"/>
      <c r="R56" s="90"/>
    </row>
    <row r="57" spans="1:27" ht="9" customHeight="1">
      <c r="A57" s="74"/>
      <c r="B57" s="311" t="s">
        <v>91</v>
      </c>
      <c r="C57" s="315">
        <f>COUNTIFS(E2:E49,"=39")</f>
        <v>1</v>
      </c>
      <c r="D57" s="75"/>
      <c r="E57" s="69">
        <f>COUNTIFS(G3:G50,"♥")</f>
        <v>6</v>
      </c>
      <c r="F57" s="77" t="s">
        <v>139</v>
      </c>
      <c r="G57" s="71">
        <v>15000</v>
      </c>
      <c r="H57" s="72" t="s">
        <v>99</v>
      </c>
      <c r="I57" s="71">
        <v>29999</v>
      </c>
      <c r="J57" s="70" t="s">
        <v>101</v>
      </c>
      <c r="K57" s="73" t="s">
        <v>82</v>
      </c>
      <c r="L57" s="73" t="s">
        <v>108</v>
      </c>
      <c r="M57" s="73"/>
      <c r="N57" s="58"/>
      <c r="O57" s="90"/>
      <c r="P57" s="90"/>
      <c r="Q57" s="90"/>
      <c r="R57" s="90"/>
    </row>
    <row r="58" spans="1:27" ht="9" customHeight="1">
      <c r="A58" s="74"/>
      <c r="B58" s="311" t="s">
        <v>92</v>
      </c>
      <c r="C58" s="315">
        <f>COUNTIFS(E2:E49,"=55")</f>
        <v>36</v>
      </c>
      <c r="D58" s="75"/>
      <c r="E58" s="69">
        <f>COUNTIFS(G3:G50,"♦")</f>
        <v>8</v>
      </c>
      <c r="F58" s="78" t="s">
        <v>140</v>
      </c>
      <c r="G58" s="71">
        <v>7000</v>
      </c>
      <c r="H58" s="72" t="s">
        <v>99</v>
      </c>
      <c r="I58" s="71">
        <v>14999</v>
      </c>
      <c r="J58" s="70" t="s">
        <v>101</v>
      </c>
      <c r="K58" s="73" t="s">
        <v>83</v>
      </c>
      <c r="L58" s="73" t="s">
        <v>109</v>
      </c>
      <c r="M58" s="73"/>
      <c r="N58" s="58"/>
      <c r="R58" s="90"/>
    </row>
    <row r="59" spans="1:27" ht="9" customHeight="1">
      <c r="A59" s="64"/>
      <c r="B59" s="58"/>
      <c r="C59" s="58"/>
      <c r="D59" s="75"/>
      <c r="E59" s="69">
        <f>COUNTIFS(G3:G50,"♣")</f>
        <v>10</v>
      </c>
      <c r="F59" s="79" t="s">
        <v>141</v>
      </c>
      <c r="G59" s="71">
        <v>2500</v>
      </c>
      <c r="H59" s="72" t="s">
        <v>99</v>
      </c>
      <c r="I59" s="71">
        <v>6999</v>
      </c>
      <c r="J59" s="70" t="s">
        <v>101</v>
      </c>
      <c r="K59" s="73" t="s">
        <v>84</v>
      </c>
      <c r="L59" s="73" t="s">
        <v>110</v>
      </c>
      <c r="M59" s="73"/>
      <c r="N59" s="58"/>
    </row>
    <row r="60" spans="1:27" ht="9" customHeight="1">
      <c r="A60" s="64"/>
      <c r="B60" s="58"/>
      <c r="C60" s="58"/>
      <c r="D60" s="75"/>
      <c r="E60" s="69">
        <f>COUNTIFS(G3:G50,"A")</f>
        <v>17</v>
      </c>
      <c r="F60" s="80" t="s">
        <v>142</v>
      </c>
      <c r="G60" s="72">
        <v>0</v>
      </c>
      <c r="H60" s="72" t="s">
        <v>99</v>
      </c>
      <c r="I60" s="71">
        <v>2499</v>
      </c>
      <c r="J60" s="70" t="s">
        <v>101</v>
      </c>
      <c r="K60" s="73" t="s">
        <v>85</v>
      </c>
      <c r="L60" s="73" t="s">
        <v>111</v>
      </c>
      <c r="M60" s="73"/>
      <c r="N60" s="58"/>
    </row>
    <row r="61" spans="1:27" ht="9" customHeight="1">
      <c r="A61" s="64"/>
      <c r="B61" s="58"/>
      <c r="C61" s="58"/>
      <c r="E61" s="87">
        <f>SUM(E52:E60)</f>
        <v>47</v>
      </c>
    </row>
    <row r="62" spans="1:27" customFormat="1" ht="10" customHeight="1">
      <c r="A62" s="64"/>
      <c r="B62" s="58"/>
      <c r="C62" s="58"/>
      <c r="O62" s="55"/>
      <c r="P62" s="55"/>
      <c r="Q62" s="55"/>
      <c r="R62" s="55"/>
      <c r="S62" s="81"/>
      <c r="T62" s="55"/>
      <c r="U62" s="55"/>
      <c r="V62" s="55"/>
      <c r="W62" s="55"/>
      <c r="X62" s="55"/>
      <c r="Y62" s="55"/>
      <c r="Z62" s="55"/>
      <c r="AA62" s="55"/>
    </row>
    <row r="63" spans="1:27" customFormat="1" ht="10" customHeight="1">
      <c r="A63" s="81"/>
      <c r="B63" s="55"/>
      <c r="C63" s="55"/>
      <c r="O63" s="55"/>
      <c r="P63" s="55"/>
      <c r="Q63" s="55"/>
      <c r="R63" s="55"/>
      <c r="S63" s="81"/>
      <c r="T63" s="55"/>
      <c r="U63" s="55"/>
      <c r="V63" s="55"/>
      <c r="W63" s="55"/>
      <c r="X63" s="55"/>
      <c r="Y63" s="55"/>
      <c r="Z63" s="55"/>
      <c r="AA63" s="55"/>
    </row>
    <row r="64" spans="1:27" customFormat="1" ht="10" customHeight="1">
      <c r="O64" s="55"/>
      <c r="P64" s="55"/>
      <c r="Q64" s="55"/>
      <c r="R64" s="55"/>
      <c r="S64" s="81"/>
      <c r="T64" s="55"/>
      <c r="U64" s="55"/>
      <c r="V64" s="55"/>
      <c r="W64" s="55"/>
      <c r="X64" s="55"/>
      <c r="Y64" s="55"/>
      <c r="Z64" s="55"/>
      <c r="AA64" s="55"/>
    </row>
    <row r="65" spans="15:27" customFormat="1" ht="10" customHeight="1">
      <c r="O65" s="55"/>
      <c r="P65" s="55"/>
      <c r="Q65" s="55"/>
      <c r="R65" s="55"/>
      <c r="S65" s="81"/>
      <c r="T65" s="55"/>
      <c r="U65" s="55"/>
      <c r="V65" s="55"/>
      <c r="W65" s="55"/>
      <c r="X65" s="55"/>
      <c r="Y65" s="55"/>
      <c r="Z65" s="55"/>
      <c r="AA65" s="55"/>
    </row>
    <row r="66" spans="15:27" customFormat="1" ht="10" customHeight="1">
      <c r="O66" s="55"/>
      <c r="P66" s="55"/>
      <c r="Q66" s="55"/>
      <c r="R66" s="55"/>
      <c r="S66" s="81"/>
      <c r="T66" s="55"/>
      <c r="U66" s="55"/>
      <c r="V66" s="55"/>
      <c r="W66" s="55"/>
      <c r="X66" s="55"/>
      <c r="Y66" s="55"/>
      <c r="Z66" s="55"/>
      <c r="AA66" s="55"/>
    </row>
    <row r="67" spans="15:27" customFormat="1" ht="10" customHeight="1">
      <c r="O67" s="55"/>
      <c r="P67" s="55"/>
      <c r="Q67" s="55"/>
      <c r="R67" s="55"/>
      <c r="S67" s="81"/>
      <c r="T67" s="55"/>
      <c r="U67" s="55"/>
      <c r="V67" s="55"/>
      <c r="W67" s="55"/>
      <c r="X67" s="55"/>
      <c r="Y67" s="55"/>
      <c r="Z67" s="55"/>
      <c r="AA67" s="55"/>
    </row>
    <row r="68" spans="15:27" customFormat="1" ht="10" customHeight="1">
      <c r="O68" s="55"/>
      <c r="P68" s="55"/>
      <c r="Q68" s="55"/>
      <c r="R68" s="55"/>
      <c r="S68" s="81"/>
      <c r="T68" s="55"/>
      <c r="U68" s="55"/>
      <c r="V68" s="55"/>
      <c r="W68" s="55"/>
      <c r="X68" s="55"/>
      <c r="Y68" s="55"/>
      <c r="Z68" s="55"/>
      <c r="AA68" s="55"/>
    </row>
    <row r="69" spans="15:27" customFormat="1" ht="10" customHeight="1">
      <c r="O69" s="55"/>
      <c r="P69" s="55"/>
      <c r="Q69" s="55"/>
      <c r="R69" s="55"/>
      <c r="S69" s="81"/>
      <c r="T69" s="55"/>
      <c r="U69" s="55"/>
      <c r="V69" s="55"/>
      <c r="W69" s="55"/>
      <c r="X69" s="55"/>
      <c r="Y69" s="55"/>
      <c r="Z69" s="55"/>
      <c r="AA69" s="55"/>
    </row>
    <row r="70" spans="15:27" customFormat="1" ht="10" customHeight="1">
      <c r="O70" s="55"/>
      <c r="P70" s="55"/>
      <c r="Q70" s="55"/>
      <c r="R70" s="55"/>
      <c r="S70" s="81"/>
      <c r="T70" s="55"/>
      <c r="U70" s="55"/>
      <c r="V70" s="55"/>
      <c r="W70" s="55"/>
      <c r="X70" s="55"/>
      <c r="Y70" s="55"/>
      <c r="Z70" s="55"/>
      <c r="AA70" s="55"/>
    </row>
    <row r="71" spans="15:27" customFormat="1" ht="10" customHeight="1">
      <c r="S71" s="114"/>
    </row>
    <row r="72" spans="15:27" customFormat="1" ht="10" customHeight="1">
      <c r="S72" s="114"/>
    </row>
    <row r="73" spans="15:27" customFormat="1" ht="10" customHeight="1">
      <c r="S73" s="114"/>
    </row>
    <row r="74" spans="15:27" customFormat="1" ht="10" customHeight="1">
      <c r="S74" s="114"/>
    </row>
    <row r="75" spans="15:27" customFormat="1" ht="10" customHeight="1">
      <c r="S75" s="114"/>
    </row>
    <row r="76" spans="15:27" customFormat="1" ht="10" customHeight="1">
      <c r="S76" s="114"/>
    </row>
    <row r="77" spans="15:27" customFormat="1" ht="10" customHeight="1">
      <c r="S77" s="114"/>
    </row>
    <row r="78" spans="15:27" customFormat="1" ht="10" customHeight="1">
      <c r="S78" s="114"/>
    </row>
    <row r="79" spans="15:27" customFormat="1" ht="10" customHeight="1">
      <c r="S79" s="114"/>
    </row>
    <row r="80" spans="15:27" customFormat="1" ht="10" customHeight="1">
      <c r="S80" s="114"/>
    </row>
    <row r="81" spans="19:19" customFormat="1" ht="10" customHeight="1">
      <c r="S81" s="114"/>
    </row>
    <row r="82" spans="19:19" customFormat="1" ht="10" customHeight="1">
      <c r="S82" s="114"/>
    </row>
    <row r="83" spans="19:19" customFormat="1" ht="10" customHeight="1">
      <c r="S83" s="114"/>
    </row>
    <row r="84" spans="19:19" customFormat="1" ht="10" customHeight="1">
      <c r="S84" s="114"/>
    </row>
    <row r="85" spans="19:19" customFormat="1" ht="10" customHeight="1">
      <c r="S85" s="114"/>
    </row>
    <row r="86" spans="19:19" customFormat="1" ht="10" customHeight="1">
      <c r="S86" s="114"/>
    </row>
    <row r="87" spans="19:19" customFormat="1" ht="10" customHeight="1">
      <c r="S87" s="114"/>
    </row>
    <row r="88" spans="19:19" customFormat="1" ht="10" customHeight="1">
      <c r="S88" s="114"/>
    </row>
    <row r="89" spans="19:19" customFormat="1" ht="10" customHeight="1">
      <c r="S89" s="114"/>
    </row>
    <row r="90" spans="19:19" customFormat="1" ht="10" customHeight="1">
      <c r="S90" s="114"/>
    </row>
    <row r="91" spans="19:19" customFormat="1" ht="10" customHeight="1">
      <c r="S91" s="114"/>
    </row>
    <row r="92" spans="19:19" customFormat="1" ht="10" customHeight="1">
      <c r="S92" s="114"/>
    </row>
    <row r="93" spans="19:19" customFormat="1" ht="10" customHeight="1">
      <c r="S93" s="114"/>
    </row>
    <row r="94" spans="19:19" customFormat="1" ht="10" customHeight="1">
      <c r="S94" s="114"/>
    </row>
    <row r="95" spans="19:19" customFormat="1" ht="10" customHeight="1">
      <c r="S95" s="114"/>
    </row>
    <row r="96" spans="19:19" customFormat="1" ht="10" customHeight="1">
      <c r="S96" s="114"/>
    </row>
    <row r="97" spans="19:19" customFormat="1" ht="10" customHeight="1">
      <c r="S97" s="114"/>
    </row>
    <row r="98" spans="19:19" customFormat="1" ht="10" customHeight="1">
      <c r="S98" s="114"/>
    </row>
    <row r="99" spans="19:19" customFormat="1" ht="10" customHeight="1">
      <c r="S99" s="114"/>
    </row>
    <row r="100" spans="19:19" customFormat="1" ht="10" customHeight="1">
      <c r="S100" s="114"/>
    </row>
    <row r="101" spans="19:19" customFormat="1" ht="10" customHeight="1">
      <c r="S101" s="114"/>
    </row>
    <row r="102" spans="19:19" customFormat="1" ht="10" customHeight="1">
      <c r="S102" s="114"/>
    </row>
    <row r="103" spans="19:19" customFormat="1" ht="10" customHeight="1">
      <c r="S103" s="114"/>
    </row>
    <row r="104" spans="19:19" customFormat="1" ht="10" customHeight="1">
      <c r="S104" s="114"/>
    </row>
    <row r="105" spans="19:19" customFormat="1" ht="10" customHeight="1">
      <c r="S105" s="114"/>
    </row>
    <row r="106" spans="19:19" customFormat="1" ht="10" customHeight="1">
      <c r="S106" s="114"/>
    </row>
    <row r="107" spans="19:19" customFormat="1" ht="10" customHeight="1">
      <c r="S107" s="114"/>
    </row>
    <row r="108" spans="19:19" customFormat="1" ht="10" customHeight="1">
      <c r="S108" s="114"/>
    </row>
    <row r="109" spans="19:19" customFormat="1" ht="10" customHeight="1">
      <c r="S109" s="114"/>
    </row>
    <row r="110" spans="19:19" customFormat="1" ht="10" customHeight="1">
      <c r="S110" s="114"/>
    </row>
    <row r="111" spans="19:19" customFormat="1" ht="10" customHeight="1">
      <c r="S111" s="114"/>
    </row>
    <row r="112" spans="19:19" customFormat="1" ht="10" customHeight="1">
      <c r="S112" s="114"/>
    </row>
    <row r="113" spans="1:27" customFormat="1" ht="10" customHeight="1">
      <c r="S113" s="114"/>
    </row>
    <row r="114" spans="1:27" customFormat="1" ht="10" customHeight="1">
      <c r="S114" s="114"/>
    </row>
    <row r="115" spans="1:27" customFormat="1" ht="10" customHeight="1">
      <c r="S115" s="114"/>
    </row>
    <row r="116" spans="1:27" customFormat="1" ht="10" customHeight="1">
      <c r="S116" s="114"/>
    </row>
    <row r="117" spans="1:27" customFormat="1" ht="10" customHeight="1">
      <c r="S117" s="114"/>
    </row>
    <row r="118" spans="1:27" customFormat="1" ht="10" customHeight="1">
      <c r="S118" s="114"/>
    </row>
    <row r="119" spans="1:27" customFormat="1" ht="10" customHeight="1">
      <c r="S119" s="114"/>
    </row>
    <row r="120" spans="1:27" customFormat="1" ht="10" customHeight="1">
      <c r="S120" s="114"/>
    </row>
    <row r="121" spans="1:27" customFormat="1" ht="10" customHeight="1">
      <c r="S121" s="114"/>
    </row>
    <row r="122" spans="1:27" ht="10" customHeight="1">
      <c r="A122"/>
      <c r="B122"/>
      <c r="C122"/>
      <c r="E122" s="87">
        <f>SUM(E113:E121)</f>
        <v>0</v>
      </c>
      <c r="O122"/>
      <c r="P122"/>
      <c r="Q122"/>
      <c r="R122"/>
      <c r="S122" s="114"/>
      <c r="T122"/>
      <c r="U122"/>
      <c r="V122"/>
      <c r="W122"/>
      <c r="X122"/>
      <c r="Y122"/>
      <c r="Z122"/>
      <c r="AA122"/>
    </row>
    <row r="123" spans="1:27" ht="10" customHeight="1">
      <c r="A123"/>
      <c r="B123"/>
      <c r="C123"/>
      <c r="O123"/>
      <c r="P123"/>
      <c r="Q123"/>
      <c r="R123"/>
      <c r="S123" s="114"/>
      <c r="T123"/>
      <c r="U123"/>
      <c r="V123"/>
      <c r="W123"/>
      <c r="X123"/>
      <c r="Y123"/>
      <c r="Z123"/>
      <c r="AA123"/>
    </row>
    <row r="124" spans="1:27" ht="10" customHeight="1">
      <c r="O124"/>
      <c r="P124"/>
      <c r="Q124"/>
      <c r="R124"/>
      <c r="S124" s="114"/>
      <c r="T124"/>
      <c r="U124"/>
      <c r="V124"/>
      <c r="W124"/>
      <c r="X124"/>
      <c r="Y124"/>
      <c r="Z124"/>
      <c r="AA124"/>
    </row>
    <row r="125" spans="1:27" ht="10" customHeight="1">
      <c r="O125"/>
      <c r="P125"/>
      <c r="Q125"/>
      <c r="R125"/>
      <c r="S125" s="114"/>
      <c r="T125"/>
      <c r="U125"/>
      <c r="V125"/>
      <c r="W125"/>
      <c r="X125"/>
      <c r="Y125"/>
      <c r="Z125"/>
      <c r="AA125"/>
    </row>
    <row r="126" spans="1:27" ht="10" customHeight="1">
      <c r="O126"/>
      <c r="P126"/>
      <c r="Q126"/>
      <c r="R126"/>
      <c r="S126" s="114"/>
      <c r="T126"/>
      <c r="U126"/>
      <c r="V126"/>
      <c r="W126"/>
      <c r="X126"/>
      <c r="Y126"/>
      <c r="Z126"/>
      <c r="AA126"/>
    </row>
    <row r="127" spans="1:27" ht="10" customHeight="1">
      <c r="O127"/>
      <c r="P127"/>
      <c r="Q127"/>
      <c r="R127"/>
      <c r="S127" s="114"/>
      <c r="T127"/>
      <c r="U127"/>
      <c r="V127"/>
      <c r="W127"/>
      <c r="X127"/>
      <c r="Y127"/>
      <c r="Z127"/>
      <c r="AA127"/>
    </row>
    <row r="128" spans="1:27" ht="10" customHeight="1">
      <c r="O128"/>
      <c r="P128"/>
      <c r="Q128"/>
      <c r="R128"/>
      <c r="S128" s="114"/>
      <c r="T128"/>
      <c r="U128"/>
      <c r="V128"/>
      <c r="W128"/>
      <c r="X128"/>
      <c r="Y128"/>
      <c r="Z128"/>
      <c r="AA128"/>
    </row>
    <row r="129" spans="15:27" ht="10" customHeight="1">
      <c r="O129"/>
      <c r="P129"/>
      <c r="Q129"/>
      <c r="R129"/>
      <c r="S129" s="114"/>
      <c r="T129"/>
      <c r="U129"/>
      <c r="V129"/>
      <c r="W129"/>
      <c r="X129"/>
      <c r="Y129"/>
      <c r="Z129"/>
      <c r="AA129"/>
    </row>
    <row r="130" spans="15:27" ht="10" customHeight="1">
      <c r="O130"/>
      <c r="P130"/>
      <c r="Q130"/>
      <c r="R130"/>
      <c r="S130" s="114"/>
      <c r="T130"/>
      <c r="U130"/>
      <c r="V130"/>
      <c r="W130"/>
      <c r="X130"/>
      <c r="Y130"/>
      <c r="Z130"/>
      <c r="AA130"/>
    </row>
  </sheetData>
  <mergeCells count="1">
    <mergeCell ref="A1:M1"/>
  </mergeCells>
  <phoneticPr fontId="2" type="noConversion"/>
  <pageMargins left="0.16" right="0.16" top="0" bottom="0" header="0" footer="0"/>
  <pageSetup paperSize="9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Ruler="0" zoomScale="200" zoomScaleNormal="200" zoomScalePageLayoutView="200" workbookViewId="0">
      <selection activeCell="D54" sqref="D54"/>
    </sheetView>
  </sheetViews>
  <sheetFormatPr baseColWidth="10" defaultColWidth="5.5" defaultRowHeight="10" customHeight="1" x14ac:dyDescent="0"/>
  <cols>
    <col min="1" max="1" width="6" style="85" customWidth="1"/>
    <col min="2" max="2" width="18.1640625" style="1" customWidth="1"/>
    <col min="3" max="3" width="11.1640625" style="1" customWidth="1"/>
    <col min="4" max="4" width="7.83203125" style="1" customWidth="1"/>
    <col min="5" max="5" width="5.1640625" style="1" customWidth="1"/>
    <col min="6" max="6" width="18" style="1" customWidth="1"/>
    <col min="7" max="7" width="9" style="1" customWidth="1"/>
    <col min="8" max="8" width="10" style="1" customWidth="1"/>
    <col min="9" max="12" width="5.6640625" style="1" customWidth="1"/>
    <col min="13" max="13" width="13.6640625" style="1" customWidth="1"/>
    <col min="14" max="14" width="10.6640625" style="1" customWidth="1"/>
    <col min="15" max="16384" width="5.5" style="1"/>
  </cols>
  <sheetData>
    <row r="1" spans="1:13" s="24" customFormat="1" ht="10" customHeight="1">
      <c r="A1" s="376" t="s">
        <v>125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</row>
    <row r="2" spans="1:13" ht="5" customHeight="1">
      <c r="A2" s="8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0" customHeight="1">
      <c r="A3" s="43" t="s">
        <v>86</v>
      </c>
      <c r="B3" s="23" t="s">
        <v>74</v>
      </c>
      <c r="C3" s="23" t="s">
        <v>75</v>
      </c>
      <c r="D3" s="42" t="s">
        <v>76</v>
      </c>
      <c r="E3" s="43" t="s">
        <v>77</v>
      </c>
      <c r="F3" s="23" t="s">
        <v>78</v>
      </c>
      <c r="G3" s="43" t="s">
        <v>79</v>
      </c>
      <c r="H3" s="42" t="s">
        <v>80</v>
      </c>
      <c r="I3" s="42" t="s">
        <v>81</v>
      </c>
      <c r="J3" s="42" t="s">
        <v>82</v>
      </c>
      <c r="K3" s="45" t="s">
        <v>83</v>
      </c>
      <c r="L3" s="42" t="s">
        <v>84</v>
      </c>
      <c r="M3" s="42" t="s">
        <v>85</v>
      </c>
    </row>
    <row r="4" spans="1:13" ht="10" customHeight="1">
      <c r="A4" s="3">
        <v>5078</v>
      </c>
      <c r="B4" s="11" t="s">
        <v>0</v>
      </c>
      <c r="C4" s="2" t="s">
        <v>1</v>
      </c>
      <c r="D4" s="23">
        <v>40171</v>
      </c>
      <c r="E4" s="3">
        <v>55</v>
      </c>
      <c r="F4" s="2" t="s">
        <v>2</v>
      </c>
      <c r="G4" s="48" t="s">
        <v>116</v>
      </c>
      <c r="H4" s="2">
        <v>37912</v>
      </c>
      <c r="I4" s="2">
        <v>1213</v>
      </c>
      <c r="J4" s="2">
        <v>604</v>
      </c>
      <c r="K4" s="22">
        <v>442</v>
      </c>
      <c r="L4" s="2">
        <v>0</v>
      </c>
      <c r="M4" s="52">
        <v>2259</v>
      </c>
    </row>
    <row r="5" spans="1:13" ht="10" customHeight="1">
      <c r="A5" s="3">
        <v>6277</v>
      </c>
      <c r="B5" s="11" t="s">
        <v>3</v>
      </c>
      <c r="C5" s="2" t="s">
        <v>4</v>
      </c>
      <c r="D5" s="23">
        <v>202</v>
      </c>
      <c r="E5" s="3">
        <v>55</v>
      </c>
      <c r="F5" s="2" t="s">
        <v>2</v>
      </c>
      <c r="G5" s="49" t="s">
        <v>120</v>
      </c>
      <c r="H5" s="2">
        <v>58</v>
      </c>
      <c r="I5" s="2">
        <v>80</v>
      </c>
      <c r="J5" s="2">
        <v>30</v>
      </c>
      <c r="K5" s="22">
        <v>34</v>
      </c>
      <c r="L5" s="2">
        <v>0</v>
      </c>
      <c r="M5" s="52">
        <v>144</v>
      </c>
    </row>
    <row r="6" spans="1:13" ht="10" customHeight="1">
      <c r="A6" s="3">
        <v>6366</v>
      </c>
      <c r="B6" s="11" t="s">
        <v>3</v>
      </c>
      <c r="C6" s="2" t="s">
        <v>5</v>
      </c>
      <c r="D6" s="23">
        <v>62</v>
      </c>
      <c r="E6" s="3">
        <v>55</v>
      </c>
      <c r="F6" s="2" t="s">
        <v>2</v>
      </c>
      <c r="G6" s="49" t="s">
        <v>120</v>
      </c>
      <c r="H6" s="2">
        <v>0</v>
      </c>
      <c r="I6" s="2">
        <v>30</v>
      </c>
      <c r="J6" s="2">
        <v>26</v>
      </c>
      <c r="K6" s="22">
        <v>6</v>
      </c>
      <c r="L6" s="2">
        <v>0</v>
      </c>
      <c r="M6" s="52">
        <v>62</v>
      </c>
    </row>
    <row r="7" spans="1:13" ht="10" customHeight="1">
      <c r="A7" s="3">
        <v>5873</v>
      </c>
      <c r="B7" s="11" t="s">
        <v>6</v>
      </c>
      <c r="C7" s="2" t="s">
        <v>7</v>
      </c>
      <c r="D7" s="23">
        <v>3107</v>
      </c>
      <c r="E7" s="3">
        <v>55</v>
      </c>
      <c r="F7" s="2" t="s">
        <v>2</v>
      </c>
      <c r="G7" s="50" t="s">
        <v>128</v>
      </c>
      <c r="H7" s="2">
        <v>1961</v>
      </c>
      <c r="I7" s="2">
        <v>132</v>
      </c>
      <c r="J7" s="2">
        <v>224</v>
      </c>
      <c r="K7" s="22">
        <v>790</v>
      </c>
      <c r="L7" s="2">
        <v>0</v>
      </c>
      <c r="M7" s="52">
        <v>1146</v>
      </c>
    </row>
    <row r="8" spans="1:13" ht="10" customHeight="1">
      <c r="A8" s="3">
        <v>5874</v>
      </c>
      <c r="B8" s="11" t="s">
        <v>6</v>
      </c>
      <c r="C8" s="2" t="s">
        <v>8</v>
      </c>
      <c r="D8" s="23">
        <v>4928</v>
      </c>
      <c r="E8" s="3">
        <v>55</v>
      </c>
      <c r="F8" s="2" t="s">
        <v>2</v>
      </c>
      <c r="G8" s="50" t="s">
        <v>119</v>
      </c>
      <c r="H8" s="2">
        <v>2951</v>
      </c>
      <c r="I8" s="2">
        <v>359</v>
      </c>
      <c r="J8" s="2">
        <v>694</v>
      </c>
      <c r="K8" s="22">
        <v>924</v>
      </c>
      <c r="L8" s="2">
        <v>0</v>
      </c>
      <c r="M8" s="52">
        <v>1977</v>
      </c>
    </row>
    <row r="9" spans="1:13" ht="10" customHeight="1">
      <c r="A9" s="3">
        <v>4984</v>
      </c>
      <c r="B9" s="11" t="s">
        <v>9</v>
      </c>
      <c r="C9" s="2" t="s">
        <v>10</v>
      </c>
      <c r="D9" s="23">
        <v>393</v>
      </c>
      <c r="E9" s="3">
        <v>55</v>
      </c>
      <c r="F9" s="2" t="s">
        <v>2</v>
      </c>
      <c r="G9" s="49" t="s">
        <v>120</v>
      </c>
      <c r="H9" s="2">
        <v>357</v>
      </c>
      <c r="I9" s="2">
        <v>30</v>
      </c>
      <c r="J9" s="2">
        <v>0</v>
      </c>
      <c r="K9" s="22">
        <v>6</v>
      </c>
      <c r="L9" s="2">
        <v>0</v>
      </c>
      <c r="M9" s="52">
        <v>36</v>
      </c>
    </row>
    <row r="10" spans="1:13" ht="10" customHeight="1">
      <c r="A10" s="3">
        <v>6365</v>
      </c>
      <c r="B10" s="11" t="s">
        <v>11</v>
      </c>
      <c r="C10" s="2" t="s">
        <v>12</v>
      </c>
      <c r="D10" s="23">
        <v>34</v>
      </c>
      <c r="E10" s="3">
        <v>55</v>
      </c>
      <c r="F10" s="2" t="s">
        <v>2</v>
      </c>
      <c r="G10" s="49" t="s">
        <v>120</v>
      </c>
      <c r="H10" s="2">
        <v>0</v>
      </c>
      <c r="I10" s="2">
        <v>8</v>
      </c>
      <c r="J10" s="2">
        <v>14</v>
      </c>
      <c r="K10" s="22">
        <v>12</v>
      </c>
      <c r="L10" s="2">
        <v>0</v>
      </c>
      <c r="M10" s="52">
        <v>34</v>
      </c>
    </row>
    <row r="11" spans="1:13" ht="10" customHeight="1">
      <c r="A11" s="3">
        <v>5707</v>
      </c>
      <c r="B11" s="11" t="s">
        <v>13</v>
      </c>
      <c r="C11" s="2" t="s">
        <v>14</v>
      </c>
      <c r="D11" s="23">
        <v>3460</v>
      </c>
      <c r="E11" s="3">
        <v>55</v>
      </c>
      <c r="F11" s="2" t="s">
        <v>2</v>
      </c>
      <c r="G11" s="50" t="s">
        <v>119</v>
      </c>
      <c r="H11" s="2">
        <v>2439</v>
      </c>
      <c r="I11" s="2">
        <v>146</v>
      </c>
      <c r="J11" s="2">
        <v>255</v>
      </c>
      <c r="K11" s="22">
        <v>620</v>
      </c>
      <c r="L11" s="2">
        <v>0</v>
      </c>
      <c r="M11" s="52">
        <v>1021</v>
      </c>
    </row>
    <row r="12" spans="1:13" ht="10" customHeight="1">
      <c r="A12" s="3">
        <v>4684</v>
      </c>
      <c r="B12" s="11" t="s">
        <v>15</v>
      </c>
      <c r="C12" s="2" t="s">
        <v>16</v>
      </c>
      <c r="D12" s="23">
        <v>1296</v>
      </c>
      <c r="E12" s="3">
        <v>55</v>
      </c>
      <c r="F12" s="2" t="s">
        <v>2</v>
      </c>
      <c r="G12" s="49" t="s">
        <v>120</v>
      </c>
      <c r="H12" s="2">
        <v>1078</v>
      </c>
      <c r="I12" s="2">
        <v>86</v>
      </c>
      <c r="J12" s="2">
        <v>0</v>
      </c>
      <c r="K12" s="22">
        <v>132</v>
      </c>
      <c r="L12" s="2">
        <v>0</v>
      </c>
      <c r="M12" s="52">
        <v>218</v>
      </c>
    </row>
    <row r="13" spans="1:13" ht="10" customHeight="1">
      <c r="A13" s="3">
        <v>1033</v>
      </c>
      <c r="B13" s="11" t="s">
        <v>17</v>
      </c>
      <c r="C13" s="2" t="s">
        <v>18</v>
      </c>
      <c r="D13" s="23">
        <v>23508</v>
      </c>
      <c r="E13" s="3">
        <v>39</v>
      </c>
      <c r="F13" s="2" t="s">
        <v>19</v>
      </c>
      <c r="G13" s="54" t="s">
        <v>117</v>
      </c>
      <c r="H13" s="2">
        <v>22866</v>
      </c>
      <c r="I13" s="2">
        <v>116</v>
      </c>
      <c r="J13" s="2">
        <v>154</v>
      </c>
      <c r="K13" s="22">
        <v>372</v>
      </c>
      <c r="L13" s="2">
        <v>0</v>
      </c>
      <c r="M13" s="52">
        <v>642</v>
      </c>
    </row>
    <row r="14" spans="1:13" ht="10" customHeight="1">
      <c r="A14" s="3">
        <v>5810</v>
      </c>
      <c r="B14" s="11" t="s">
        <v>20</v>
      </c>
      <c r="C14" s="2" t="s">
        <v>21</v>
      </c>
      <c r="D14" s="23">
        <v>24</v>
      </c>
      <c r="E14" s="3">
        <v>54</v>
      </c>
      <c r="F14" s="2" t="s">
        <v>22</v>
      </c>
      <c r="G14" s="49" t="s">
        <v>120</v>
      </c>
      <c r="H14" s="2">
        <v>0</v>
      </c>
      <c r="I14" s="2">
        <v>0</v>
      </c>
      <c r="J14" s="2">
        <v>0</v>
      </c>
      <c r="K14" s="22">
        <v>24</v>
      </c>
      <c r="L14" s="2">
        <v>0</v>
      </c>
      <c r="M14" s="52">
        <v>24</v>
      </c>
    </row>
    <row r="15" spans="1:13" ht="10" customHeight="1">
      <c r="A15" s="3">
        <v>5811</v>
      </c>
      <c r="B15" s="11" t="s">
        <v>20</v>
      </c>
      <c r="C15" s="2" t="s">
        <v>23</v>
      </c>
      <c r="D15" s="23">
        <v>24</v>
      </c>
      <c r="E15" s="3">
        <v>54</v>
      </c>
      <c r="F15" s="2" t="s">
        <v>22</v>
      </c>
      <c r="G15" s="49" t="s">
        <v>120</v>
      </c>
      <c r="H15" s="2">
        <v>0</v>
      </c>
      <c r="I15" s="2">
        <v>0</v>
      </c>
      <c r="J15" s="2">
        <v>0</v>
      </c>
      <c r="K15" s="22">
        <v>24</v>
      </c>
      <c r="L15" s="2">
        <v>0</v>
      </c>
      <c r="M15" s="52">
        <v>24</v>
      </c>
    </row>
    <row r="16" spans="1:13" ht="10" customHeight="1">
      <c r="A16" s="3">
        <v>5185</v>
      </c>
      <c r="B16" s="11" t="s">
        <v>24</v>
      </c>
      <c r="C16" s="2" t="s">
        <v>8</v>
      </c>
      <c r="D16" s="23">
        <v>2409</v>
      </c>
      <c r="E16" s="3">
        <v>55</v>
      </c>
      <c r="F16" s="2" t="s">
        <v>2</v>
      </c>
      <c r="G16" s="49" t="s">
        <v>120</v>
      </c>
      <c r="H16" s="2">
        <v>1565</v>
      </c>
      <c r="I16" s="2">
        <v>104</v>
      </c>
      <c r="J16" s="2">
        <v>160</v>
      </c>
      <c r="K16" s="22">
        <v>580</v>
      </c>
      <c r="L16" s="2">
        <v>0</v>
      </c>
      <c r="M16" s="52">
        <v>844</v>
      </c>
    </row>
    <row r="17" spans="1:13" ht="10" customHeight="1">
      <c r="A17" s="3">
        <v>6257</v>
      </c>
      <c r="B17" s="11" t="s">
        <v>25</v>
      </c>
      <c r="C17" s="2" t="s">
        <v>26</v>
      </c>
      <c r="D17" s="23">
        <v>0</v>
      </c>
      <c r="E17" s="3">
        <v>55</v>
      </c>
      <c r="F17" s="2" t="s">
        <v>2</v>
      </c>
      <c r="G17" s="49" t="s">
        <v>120</v>
      </c>
      <c r="H17" s="2">
        <v>0</v>
      </c>
      <c r="I17" s="2">
        <v>0</v>
      </c>
      <c r="J17" s="2">
        <v>0</v>
      </c>
      <c r="K17" s="22">
        <v>0</v>
      </c>
      <c r="L17" s="2">
        <v>0</v>
      </c>
      <c r="M17" s="52">
        <v>0</v>
      </c>
    </row>
    <row r="18" spans="1:13" ht="10" customHeight="1">
      <c r="A18" s="3">
        <v>6295</v>
      </c>
      <c r="B18" s="11" t="s">
        <v>27</v>
      </c>
      <c r="C18" s="2" t="s">
        <v>28</v>
      </c>
      <c r="D18" s="23">
        <v>186</v>
      </c>
      <c r="E18" s="3">
        <v>55</v>
      </c>
      <c r="F18" s="2" t="s">
        <v>2</v>
      </c>
      <c r="G18" s="49" t="s">
        <v>120</v>
      </c>
      <c r="H18" s="2">
        <v>14</v>
      </c>
      <c r="I18" s="2">
        <v>62</v>
      </c>
      <c r="J18" s="2">
        <v>54</v>
      </c>
      <c r="K18" s="22">
        <v>56</v>
      </c>
      <c r="L18" s="2">
        <v>0</v>
      </c>
      <c r="M18" s="52">
        <v>172</v>
      </c>
    </row>
    <row r="19" spans="1:13" ht="10" customHeight="1">
      <c r="A19" s="3">
        <v>6168</v>
      </c>
      <c r="B19" s="11" t="s">
        <v>29</v>
      </c>
      <c r="C19" s="2" t="s">
        <v>30</v>
      </c>
      <c r="D19" s="23">
        <v>12</v>
      </c>
      <c r="E19" s="3">
        <v>55</v>
      </c>
      <c r="F19" s="2" t="s">
        <v>2</v>
      </c>
      <c r="G19" s="49" t="s">
        <v>120</v>
      </c>
      <c r="H19" s="2">
        <v>12</v>
      </c>
      <c r="I19" s="2">
        <v>0</v>
      </c>
      <c r="J19" s="2">
        <v>0</v>
      </c>
      <c r="K19" s="22">
        <v>0</v>
      </c>
      <c r="L19" s="2">
        <v>0</v>
      </c>
      <c r="M19" s="52">
        <v>0</v>
      </c>
    </row>
    <row r="20" spans="1:13" ht="10" customHeight="1">
      <c r="A20" s="3">
        <v>2993</v>
      </c>
      <c r="B20" s="11" t="s">
        <v>31</v>
      </c>
      <c r="C20" s="2" t="s">
        <v>32</v>
      </c>
      <c r="D20" s="23">
        <v>45929</v>
      </c>
      <c r="E20" s="3">
        <v>54</v>
      </c>
      <c r="F20" s="2" t="s">
        <v>22</v>
      </c>
      <c r="G20" s="48" t="s">
        <v>116</v>
      </c>
      <c r="H20" s="2">
        <v>41993</v>
      </c>
      <c r="I20" s="2">
        <v>1312</v>
      </c>
      <c r="J20" s="2">
        <v>936</v>
      </c>
      <c r="K20" s="22">
        <v>1688</v>
      </c>
      <c r="L20" s="2">
        <v>0</v>
      </c>
      <c r="M20" s="52">
        <v>3936</v>
      </c>
    </row>
    <row r="21" spans="1:13" ht="10" customHeight="1">
      <c r="A21" s="3">
        <v>5812</v>
      </c>
      <c r="B21" s="11" t="s">
        <v>33</v>
      </c>
      <c r="C21" s="2" t="s">
        <v>34</v>
      </c>
      <c r="D21" s="23">
        <v>236</v>
      </c>
      <c r="E21" s="3">
        <v>54</v>
      </c>
      <c r="F21" s="2" t="s">
        <v>22</v>
      </c>
      <c r="G21" s="49" t="s">
        <v>120</v>
      </c>
      <c r="H21" s="2">
        <v>132</v>
      </c>
      <c r="I21" s="2">
        <v>16</v>
      </c>
      <c r="J21" s="2">
        <v>54</v>
      </c>
      <c r="K21" s="22">
        <v>34</v>
      </c>
      <c r="L21" s="2">
        <v>0</v>
      </c>
      <c r="M21" s="52">
        <v>104</v>
      </c>
    </row>
    <row r="22" spans="1:13" ht="10" customHeight="1">
      <c r="A22" s="3">
        <v>6278</v>
      </c>
      <c r="B22" s="11" t="s">
        <v>35</v>
      </c>
      <c r="C22" s="2" t="s">
        <v>36</v>
      </c>
      <c r="D22" s="23">
        <v>74</v>
      </c>
      <c r="E22" s="3">
        <v>55</v>
      </c>
      <c r="F22" s="2" t="s">
        <v>2</v>
      </c>
      <c r="G22" s="49" t="s">
        <v>120</v>
      </c>
      <c r="H22" s="2">
        <v>24</v>
      </c>
      <c r="I22" s="2">
        <v>50</v>
      </c>
      <c r="J22" s="2">
        <v>0</v>
      </c>
      <c r="K22" s="22">
        <v>0</v>
      </c>
      <c r="L22" s="2">
        <v>0</v>
      </c>
      <c r="M22" s="52">
        <v>50</v>
      </c>
    </row>
    <row r="23" spans="1:13" ht="10" customHeight="1">
      <c r="A23" s="3">
        <v>4663</v>
      </c>
      <c r="B23" s="11" t="s">
        <v>37</v>
      </c>
      <c r="C23" s="2" t="s">
        <v>38</v>
      </c>
      <c r="D23" s="23">
        <v>10223</v>
      </c>
      <c r="E23" s="3">
        <v>39</v>
      </c>
      <c r="F23" s="2" t="s">
        <v>19</v>
      </c>
      <c r="G23" s="51" t="s">
        <v>118</v>
      </c>
      <c r="H23" s="2">
        <v>7862</v>
      </c>
      <c r="I23" s="2">
        <v>637</v>
      </c>
      <c r="J23" s="2">
        <v>336</v>
      </c>
      <c r="K23" s="22">
        <v>1388</v>
      </c>
      <c r="L23" s="2">
        <v>0</v>
      </c>
      <c r="M23" s="52">
        <v>2361</v>
      </c>
    </row>
    <row r="24" spans="1:13" ht="10" customHeight="1">
      <c r="A24" s="3">
        <v>6082</v>
      </c>
      <c r="B24" s="11" t="s">
        <v>39</v>
      </c>
      <c r="C24" s="2" t="s">
        <v>40</v>
      </c>
      <c r="D24" s="23">
        <v>2538</v>
      </c>
      <c r="E24" s="3">
        <v>55</v>
      </c>
      <c r="F24" s="2" t="s">
        <v>2</v>
      </c>
      <c r="G24" s="50" t="s">
        <v>128</v>
      </c>
      <c r="H24" s="2">
        <v>1278</v>
      </c>
      <c r="I24" s="2">
        <v>112</v>
      </c>
      <c r="J24" s="2">
        <v>234</v>
      </c>
      <c r="K24" s="22">
        <v>914</v>
      </c>
      <c r="L24" s="2">
        <v>0</v>
      </c>
      <c r="M24" s="52">
        <v>1260</v>
      </c>
    </row>
    <row r="25" spans="1:13" ht="10" customHeight="1">
      <c r="A25" s="3">
        <v>6518</v>
      </c>
      <c r="B25" s="11" t="s">
        <v>41</v>
      </c>
      <c r="C25" s="2" t="s">
        <v>42</v>
      </c>
      <c r="D25" s="23">
        <v>0</v>
      </c>
      <c r="E25" s="3">
        <v>55</v>
      </c>
      <c r="F25" s="2" t="s">
        <v>2</v>
      </c>
      <c r="G25" s="49" t="s">
        <v>120</v>
      </c>
      <c r="H25" s="2">
        <v>0</v>
      </c>
      <c r="I25" s="2">
        <v>0</v>
      </c>
      <c r="J25" s="2">
        <v>0</v>
      </c>
      <c r="K25" s="22">
        <v>0</v>
      </c>
      <c r="L25" s="2">
        <v>0</v>
      </c>
      <c r="M25" s="52">
        <v>0</v>
      </c>
    </row>
    <row r="26" spans="1:13" ht="10" customHeight="1">
      <c r="A26" s="3">
        <v>6517</v>
      </c>
      <c r="B26" s="11" t="s">
        <v>43</v>
      </c>
      <c r="C26" s="2" t="s">
        <v>44</v>
      </c>
      <c r="D26" s="23">
        <v>0</v>
      </c>
      <c r="E26" s="3">
        <v>55</v>
      </c>
      <c r="F26" s="2" t="s">
        <v>2</v>
      </c>
      <c r="G26" s="49" t="s">
        <v>120</v>
      </c>
      <c r="H26" s="2">
        <v>0</v>
      </c>
      <c r="I26" s="2">
        <v>0</v>
      </c>
      <c r="J26" s="2">
        <v>0</v>
      </c>
      <c r="K26" s="22">
        <v>0</v>
      </c>
      <c r="L26" s="2">
        <v>0</v>
      </c>
      <c r="M26" s="52">
        <v>0</v>
      </c>
    </row>
    <row r="27" spans="1:13" ht="10" customHeight="1">
      <c r="A27" s="3">
        <v>6170</v>
      </c>
      <c r="B27" s="11" t="s">
        <v>45</v>
      </c>
      <c r="C27" s="2" t="s">
        <v>46</v>
      </c>
      <c r="D27" s="23">
        <v>3973</v>
      </c>
      <c r="E27" s="3">
        <v>55</v>
      </c>
      <c r="F27" s="2" t="s">
        <v>2</v>
      </c>
      <c r="G27" s="50" t="s">
        <v>128</v>
      </c>
      <c r="H27" s="2">
        <v>1172</v>
      </c>
      <c r="I27" s="2">
        <v>764</v>
      </c>
      <c r="J27" s="2">
        <v>516</v>
      </c>
      <c r="K27" s="22">
        <v>1521</v>
      </c>
      <c r="L27" s="2">
        <v>0</v>
      </c>
      <c r="M27" s="52">
        <v>2801</v>
      </c>
    </row>
    <row r="28" spans="1:13" ht="10" customHeight="1">
      <c r="A28" s="3">
        <v>1616</v>
      </c>
      <c r="B28" s="11" t="s">
        <v>47</v>
      </c>
      <c r="C28" s="2" t="s">
        <v>48</v>
      </c>
      <c r="D28" s="23">
        <v>10297</v>
      </c>
      <c r="E28" s="3">
        <v>39</v>
      </c>
      <c r="F28" s="2" t="s">
        <v>19</v>
      </c>
      <c r="G28" s="51" t="s">
        <v>118</v>
      </c>
      <c r="H28" s="2">
        <v>8445</v>
      </c>
      <c r="I28" s="2">
        <v>1160</v>
      </c>
      <c r="J28" s="2">
        <v>468</v>
      </c>
      <c r="K28" s="22">
        <v>224</v>
      </c>
      <c r="L28" s="2">
        <v>0</v>
      </c>
      <c r="M28" s="52">
        <v>1852</v>
      </c>
    </row>
    <row r="29" spans="1:13" ht="10" customHeight="1">
      <c r="A29" s="3">
        <v>5822</v>
      </c>
      <c r="B29" s="11" t="s">
        <v>49</v>
      </c>
      <c r="C29" s="2" t="s">
        <v>50</v>
      </c>
      <c r="D29" s="23">
        <v>1448</v>
      </c>
      <c r="E29" s="3">
        <v>55</v>
      </c>
      <c r="F29" s="2" t="s">
        <v>2</v>
      </c>
      <c r="G29" s="49" t="s">
        <v>120</v>
      </c>
      <c r="H29" s="2">
        <v>932</v>
      </c>
      <c r="I29" s="2">
        <v>168</v>
      </c>
      <c r="J29" s="2">
        <v>130</v>
      </c>
      <c r="K29" s="22">
        <v>218</v>
      </c>
      <c r="L29" s="2">
        <v>0</v>
      </c>
      <c r="M29" s="52">
        <v>516</v>
      </c>
    </row>
    <row r="30" spans="1:13" ht="10" customHeight="1">
      <c r="A30" s="3">
        <v>5618</v>
      </c>
      <c r="B30" s="11" t="s">
        <v>51</v>
      </c>
      <c r="C30" s="2" t="s">
        <v>52</v>
      </c>
      <c r="D30" s="23">
        <v>9861</v>
      </c>
      <c r="E30" s="3">
        <v>54</v>
      </c>
      <c r="F30" s="2" t="s">
        <v>22</v>
      </c>
      <c r="G30" s="51" t="s">
        <v>118</v>
      </c>
      <c r="H30" s="2">
        <v>6674</v>
      </c>
      <c r="I30" s="2">
        <v>990</v>
      </c>
      <c r="J30" s="2">
        <v>677</v>
      </c>
      <c r="K30" s="22">
        <v>1520</v>
      </c>
      <c r="L30" s="2">
        <v>0</v>
      </c>
      <c r="M30" s="52">
        <v>3187</v>
      </c>
    </row>
    <row r="31" spans="1:13" ht="10" customHeight="1">
      <c r="A31" s="3">
        <v>5818</v>
      </c>
      <c r="B31" s="11" t="s">
        <v>53</v>
      </c>
      <c r="C31" s="2" t="s">
        <v>54</v>
      </c>
      <c r="D31" s="23">
        <v>4196</v>
      </c>
      <c r="E31" s="3">
        <v>55</v>
      </c>
      <c r="F31" s="2" t="s">
        <v>2</v>
      </c>
      <c r="G31" s="50" t="s">
        <v>119</v>
      </c>
      <c r="H31" s="2">
        <v>2083</v>
      </c>
      <c r="I31" s="2">
        <v>660</v>
      </c>
      <c r="J31" s="2">
        <v>287</v>
      </c>
      <c r="K31" s="22">
        <v>1166</v>
      </c>
      <c r="L31" s="2">
        <v>0</v>
      </c>
      <c r="M31" s="52">
        <v>2113</v>
      </c>
    </row>
    <row r="32" spans="1:13" ht="10" customHeight="1">
      <c r="A32" s="3">
        <v>5154</v>
      </c>
      <c r="B32" s="11" t="s">
        <v>55</v>
      </c>
      <c r="C32" s="2" t="s">
        <v>56</v>
      </c>
      <c r="D32" s="23">
        <v>1695</v>
      </c>
      <c r="E32" s="3">
        <v>55</v>
      </c>
      <c r="F32" s="2" t="s">
        <v>2</v>
      </c>
      <c r="G32" s="49" t="s">
        <v>120</v>
      </c>
      <c r="H32" s="2">
        <v>1297</v>
      </c>
      <c r="I32" s="2">
        <v>80</v>
      </c>
      <c r="J32" s="2">
        <v>60</v>
      </c>
      <c r="K32" s="22">
        <v>258</v>
      </c>
      <c r="L32" s="2">
        <v>0</v>
      </c>
      <c r="M32" s="52">
        <v>398</v>
      </c>
    </row>
    <row r="33" spans="1:14" ht="10" customHeight="1">
      <c r="A33" s="3">
        <v>5453</v>
      </c>
      <c r="B33" s="11" t="s">
        <v>57</v>
      </c>
      <c r="C33" s="2" t="s">
        <v>58</v>
      </c>
      <c r="D33" s="23">
        <v>1823</v>
      </c>
      <c r="E33" s="3">
        <v>55</v>
      </c>
      <c r="F33" s="2" t="s">
        <v>2</v>
      </c>
      <c r="G33" s="49" t="s">
        <v>120</v>
      </c>
      <c r="H33" s="2">
        <v>1157</v>
      </c>
      <c r="I33" s="2">
        <v>34</v>
      </c>
      <c r="J33" s="2">
        <v>108</v>
      </c>
      <c r="K33" s="22">
        <v>524</v>
      </c>
      <c r="L33" s="2">
        <v>0</v>
      </c>
      <c r="M33" s="52">
        <v>666</v>
      </c>
    </row>
    <row r="34" spans="1:14" ht="10" customHeight="1">
      <c r="A34" s="3">
        <v>5709</v>
      </c>
      <c r="B34" s="11" t="s">
        <v>59</v>
      </c>
      <c r="C34" s="2" t="s">
        <v>60</v>
      </c>
      <c r="D34" s="23">
        <v>226</v>
      </c>
      <c r="E34" s="3">
        <v>55</v>
      </c>
      <c r="F34" s="2" t="s">
        <v>2</v>
      </c>
      <c r="G34" s="49" t="s">
        <v>120</v>
      </c>
      <c r="H34" s="2">
        <v>206</v>
      </c>
      <c r="I34" s="2">
        <v>20</v>
      </c>
      <c r="J34" s="2">
        <v>0</v>
      </c>
      <c r="K34" s="22">
        <v>0</v>
      </c>
      <c r="L34" s="2">
        <v>0</v>
      </c>
      <c r="M34" s="52">
        <v>20</v>
      </c>
    </row>
    <row r="35" spans="1:14" ht="10" customHeight="1">
      <c r="A35" s="3">
        <v>6276</v>
      </c>
      <c r="B35" s="11" t="s">
        <v>61</v>
      </c>
      <c r="C35" s="2" t="s">
        <v>62</v>
      </c>
      <c r="D35" s="23">
        <v>400</v>
      </c>
      <c r="E35" s="3">
        <v>55</v>
      </c>
      <c r="F35" s="2" t="s">
        <v>2</v>
      </c>
      <c r="G35" s="49" t="s">
        <v>120</v>
      </c>
      <c r="H35" s="2">
        <v>108</v>
      </c>
      <c r="I35" s="2">
        <v>54</v>
      </c>
      <c r="J35" s="2">
        <v>136</v>
      </c>
      <c r="K35" s="22">
        <v>102</v>
      </c>
      <c r="L35" s="2">
        <v>0</v>
      </c>
      <c r="M35" s="52">
        <v>292</v>
      </c>
    </row>
    <row r="36" spans="1:14" ht="10" customHeight="1">
      <c r="A36" s="3">
        <v>6275</v>
      </c>
      <c r="B36" s="11" t="s">
        <v>61</v>
      </c>
      <c r="C36" s="2" t="s">
        <v>63</v>
      </c>
      <c r="D36" s="23">
        <v>278</v>
      </c>
      <c r="E36" s="3">
        <v>55</v>
      </c>
      <c r="F36" s="2" t="s">
        <v>2</v>
      </c>
      <c r="G36" s="49" t="s">
        <v>120</v>
      </c>
      <c r="H36" s="2">
        <v>114</v>
      </c>
      <c r="I36" s="2">
        <v>24</v>
      </c>
      <c r="J36" s="2">
        <v>38</v>
      </c>
      <c r="K36" s="22">
        <v>102</v>
      </c>
      <c r="L36" s="2">
        <v>0</v>
      </c>
      <c r="M36" s="52">
        <v>164</v>
      </c>
    </row>
    <row r="37" spans="1:14" ht="10" customHeight="1">
      <c r="A37" s="3">
        <v>4899</v>
      </c>
      <c r="B37" s="11" t="s">
        <v>64</v>
      </c>
      <c r="C37" s="2" t="s">
        <v>65</v>
      </c>
      <c r="D37" s="23">
        <v>12062</v>
      </c>
      <c r="E37" s="3">
        <v>55</v>
      </c>
      <c r="F37" s="2" t="s">
        <v>2</v>
      </c>
      <c r="G37" s="51" t="s">
        <v>118</v>
      </c>
      <c r="H37" s="2">
        <v>6851</v>
      </c>
      <c r="I37" s="2">
        <v>1300</v>
      </c>
      <c r="J37" s="2">
        <v>1447</v>
      </c>
      <c r="K37" s="22">
        <v>2464</v>
      </c>
      <c r="L37" s="2">
        <v>0</v>
      </c>
      <c r="M37" s="52">
        <v>5211</v>
      </c>
    </row>
    <row r="38" spans="1:14" ht="10" customHeight="1">
      <c r="A38" s="3">
        <v>3110</v>
      </c>
      <c r="B38" s="11" t="s">
        <v>66</v>
      </c>
      <c r="C38" s="2" t="s">
        <v>67</v>
      </c>
      <c r="D38" s="23">
        <v>3551</v>
      </c>
      <c r="E38" s="3">
        <v>55</v>
      </c>
      <c r="F38" s="2" t="s">
        <v>2</v>
      </c>
      <c r="G38" s="50" t="s">
        <v>119</v>
      </c>
      <c r="H38" s="2">
        <v>3167</v>
      </c>
      <c r="I38" s="2">
        <v>180</v>
      </c>
      <c r="J38" s="2">
        <v>124</v>
      </c>
      <c r="K38" s="22">
        <v>80</v>
      </c>
      <c r="L38" s="2">
        <v>0</v>
      </c>
      <c r="M38" s="52">
        <v>384</v>
      </c>
    </row>
    <row r="39" spans="1:14" ht="10" customHeight="1">
      <c r="A39" s="3">
        <v>3111</v>
      </c>
      <c r="B39" s="11" t="s">
        <v>66</v>
      </c>
      <c r="C39" s="2" t="s">
        <v>68</v>
      </c>
      <c r="D39" s="23">
        <v>5290</v>
      </c>
      <c r="E39" s="3">
        <v>55</v>
      </c>
      <c r="F39" s="2" t="s">
        <v>2</v>
      </c>
      <c r="G39" s="50" t="s">
        <v>119</v>
      </c>
      <c r="H39" s="2">
        <v>4856</v>
      </c>
      <c r="I39" s="2">
        <v>206</v>
      </c>
      <c r="J39" s="2">
        <v>104</v>
      </c>
      <c r="K39" s="22">
        <v>124</v>
      </c>
      <c r="L39" s="2">
        <v>0</v>
      </c>
      <c r="M39" s="52">
        <v>434</v>
      </c>
    </row>
    <row r="40" spans="1:14" ht="10" customHeight="1">
      <c r="A40" s="3">
        <v>5425</v>
      </c>
      <c r="B40" s="11" t="s">
        <v>69</v>
      </c>
      <c r="C40" s="2" t="s">
        <v>70</v>
      </c>
      <c r="D40" s="23">
        <v>1435</v>
      </c>
      <c r="E40" s="3">
        <v>48</v>
      </c>
      <c r="F40" s="2" t="s">
        <v>71</v>
      </c>
      <c r="G40" s="49" t="s">
        <v>120</v>
      </c>
      <c r="H40" s="2">
        <v>825</v>
      </c>
      <c r="I40" s="2">
        <v>329</v>
      </c>
      <c r="J40" s="2">
        <v>195</v>
      </c>
      <c r="K40" s="22">
        <v>86</v>
      </c>
      <c r="L40" s="2">
        <v>0</v>
      </c>
      <c r="M40" s="52">
        <v>610</v>
      </c>
    </row>
    <row r="41" spans="1:14" ht="10" customHeight="1">
      <c r="A41" s="3">
        <v>6481</v>
      </c>
      <c r="B41" s="11" t="s">
        <v>72</v>
      </c>
      <c r="C41" s="2" t="s">
        <v>73</v>
      </c>
      <c r="D41" s="23">
        <v>26</v>
      </c>
      <c r="E41" s="3">
        <v>55</v>
      </c>
      <c r="F41" s="2" t="s">
        <v>2</v>
      </c>
      <c r="G41" s="49" t="s">
        <v>120</v>
      </c>
      <c r="H41" s="2">
        <v>0</v>
      </c>
      <c r="I41" s="2">
        <v>0</v>
      </c>
      <c r="J41" s="2">
        <v>0</v>
      </c>
      <c r="K41" s="22">
        <v>26</v>
      </c>
      <c r="L41" s="2">
        <v>0</v>
      </c>
      <c r="M41" s="52">
        <v>26</v>
      </c>
    </row>
    <row r="43" spans="1:14" ht="10" customHeight="1">
      <c r="A43" s="83" t="s">
        <v>87</v>
      </c>
      <c r="B43" s="6" t="s">
        <v>88</v>
      </c>
      <c r="C43" s="7">
        <v>38</v>
      </c>
      <c r="D43" s="26" t="s">
        <v>93</v>
      </c>
      <c r="E43" s="9" t="s">
        <v>94</v>
      </c>
      <c r="F43" s="28" t="s">
        <v>95</v>
      </c>
      <c r="G43" s="29">
        <v>600000</v>
      </c>
      <c r="H43" s="30" t="s">
        <v>99</v>
      </c>
      <c r="I43" s="30" t="s">
        <v>100</v>
      </c>
      <c r="J43" s="28" t="s">
        <v>101</v>
      </c>
      <c r="K43" s="19" t="s">
        <v>102</v>
      </c>
      <c r="L43" s="19" t="s">
        <v>103</v>
      </c>
      <c r="M43" s="19"/>
      <c r="N43" s="21"/>
    </row>
    <row r="44" spans="1:14" ht="10" customHeight="1">
      <c r="A44" s="84"/>
      <c r="B44" s="6" t="s">
        <v>89</v>
      </c>
      <c r="C44" s="10">
        <v>1</v>
      </c>
      <c r="D44" s="8"/>
      <c r="E44" s="9" t="s">
        <v>94</v>
      </c>
      <c r="F44" s="28" t="s">
        <v>96</v>
      </c>
      <c r="G44" s="29">
        <v>300000</v>
      </c>
      <c r="H44" s="30" t="s">
        <v>99</v>
      </c>
      <c r="I44" s="29">
        <v>599999</v>
      </c>
      <c r="J44" s="28" t="s">
        <v>101</v>
      </c>
      <c r="K44" s="19" t="s">
        <v>76</v>
      </c>
      <c r="L44" s="19" t="s">
        <v>104</v>
      </c>
      <c r="M44" s="19"/>
      <c r="N44" s="21"/>
    </row>
    <row r="45" spans="1:14" ht="10" customHeight="1">
      <c r="A45" s="84"/>
      <c r="B45" s="6" t="s">
        <v>90</v>
      </c>
      <c r="C45" s="10">
        <v>5</v>
      </c>
      <c r="D45" s="8"/>
      <c r="E45" s="9" t="s">
        <v>94</v>
      </c>
      <c r="F45" s="28" t="s">
        <v>97</v>
      </c>
      <c r="G45" s="29">
        <v>150000</v>
      </c>
      <c r="H45" s="30" t="s">
        <v>99</v>
      </c>
      <c r="I45" s="29">
        <v>299999</v>
      </c>
      <c r="J45" s="28" t="s">
        <v>101</v>
      </c>
      <c r="K45" s="19" t="s">
        <v>77</v>
      </c>
      <c r="L45" s="19" t="s">
        <v>105</v>
      </c>
      <c r="M45" s="19"/>
      <c r="N45" s="21"/>
    </row>
    <row r="46" spans="1:14" ht="10" customHeight="1">
      <c r="A46" s="84"/>
      <c r="B46" s="6" t="s">
        <v>91</v>
      </c>
      <c r="C46" s="10">
        <v>3</v>
      </c>
      <c r="D46" s="8"/>
      <c r="E46" s="9" t="s">
        <v>94</v>
      </c>
      <c r="F46" s="28" t="s">
        <v>98</v>
      </c>
      <c r="G46" s="29">
        <v>60000</v>
      </c>
      <c r="H46" s="30" t="s">
        <v>99</v>
      </c>
      <c r="I46" s="29">
        <v>149999</v>
      </c>
      <c r="J46" s="28" t="s">
        <v>101</v>
      </c>
      <c r="K46" s="20" t="s">
        <v>80</v>
      </c>
      <c r="L46" s="20" t="s">
        <v>106</v>
      </c>
      <c r="M46" s="19"/>
      <c r="N46" s="21"/>
    </row>
    <row r="47" spans="1:14" ht="10" customHeight="1">
      <c r="A47" s="84"/>
      <c r="B47" s="6" t="s">
        <v>92</v>
      </c>
      <c r="C47" s="10">
        <v>29</v>
      </c>
      <c r="D47" s="8"/>
      <c r="E47" s="9">
        <v>2</v>
      </c>
      <c r="F47" s="31" t="s">
        <v>121</v>
      </c>
      <c r="G47" s="29">
        <v>30000</v>
      </c>
      <c r="H47" s="30" t="s">
        <v>99</v>
      </c>
      <c r="I47" s="29">
        <v>59999</v>
      </c>
      <c r="J47" s="28" t="s">
        <v>101</v>
      </c>
      <c r="K47" s="20" t="s">
        <v>81</v>
      </c>
      <c r="L47" s="20" t="s">
        <v>107</v>
      </c>
      <c r="M47" s="19"/>
      <c r="N47" s="21"/>
    </row>
    <row r="48" spans="1:14" ht="10" customHeight="1">
      <c r="D48" s="8"/>
      <c r="E48" s="9">
        <v>1</v>
      </c>
      <c r="F48" s="32" t="s">
        <v>188</v>
      </c>
      <c r="G48" s="29">
        <v>15000</v>
      </c>
      <c r="H48" s="30" t="s">
        <v>99</v>
      </c>
      <c r="I48" s="29">
        <v>29999</v>
      </c>
      <c r="J48" s="28" t="s">
        <v>101</v>
      </c>
      <c r="K48" s="20" t="s">
        <v>82</v>
      </c>
      <c r="L48" s="20" t="s">
        <v>108</v>
      </c>
      <c r="M48" s="19"/>
      <c r="N48" s="21"/>
    </row>
    <row r="49" spans="4:14" ht="10" customHeight="1">
      <c r="D49" s="8"/>
      <c r="E49" s="9">
        <v>4</v>
      </c>
      <c r="F49" s="33" t="s">
        <v>122</v>
      </c>
      <c r="G49" s="29">
        <v>7000</v>
      </c>
      <c r="H49" s="30" t="s">
        <v>99</v>
      </c>
      <c r="I49" s="29">
        <v>14999</v>
      </c>
      <c r="J49" s="28" t="s">
        <v>101</v>
      </c>
      <c r="K49" s="20" t="s">
        <v>83</v>
      </c>
      <c r="L49" s="20" t="s">
        <v>109</v>
      </c>
      <c r="M49" s="19"/>
      <c r="N49" s="21"/>
    </row>
    <row r="50" spans="4:14" ht="10" customHeight="1">
      <c r="D50" s="8"/>
      <c r="E50" s="9">
        <v>8</v>
      </c>
      <c r="F50" s="34" t="s">
        <v>123</v>
      </c>
      <c r="G50" s="29">
        <v>2500</v>
      </c>
      <c r="H50" s="30" t="s">
        <v>99</v>
      </c>
      <c r="I50" s="29">
        <v>6999</v>
      </c>
      <c r="J50" s="28" t="s">
        <v>101</v>
      </c>
      <c r="K50" s="20" t="s">
        <v>84</v>
      </c>
      <c r="L50" s="20" t="s">
        <v>110</v>
      </c>
      <c r="M50" s="19"/>
      <c r="N50" s="21"/>
    </row>
    <row r="51" spans="4:14" ht="10" customHeight="1">
      <c r="D51" s="8"/>
      <c r="E51" s="9">
        <v>23</v>
      </c>
      <c r="F51" s="35" t="s">
        <v>124</v>
      </c>
      <c r="G51" s="30">
        <v>0</v>
      </c>
      <c r="H51" s="30" t="s">
        <v>99</v>
      </c>
      <c r="I51" s="29">
        <v>2499</v>
      </c>
      <c r="J51" s="28" t="s">
        <v>101</v>
      </c>
      <c r="K51" s="20" t="s">
        <v>85</v>
      </c>
      <c r="L51" s="20" t="s">
        <v>111</v>
      </c>
      <c r="M51" s="19"/>
      <c r="N51" s="21"/>
    </row>
    <row r="52" spans="4:14" ht="10" customHeight="1">
      <c r="E52" s="85">
        <f>SUM(E47:E51)</f>
        <v>38</v>
      </c>
    </row>
  </sheetData>
  <mergeCells count="1">
    <mergeCell ref="A1:M1"/>
  </mergeCells>
  <phoneticPr fontId="2" type="noConversion"/>
  <pageMargins left="0.75000000000000011" right="0.75000000000000011" top="0.21259842519685043" bottom="1" header="0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Ruler="0" zoomScale="150" zoomScaleNormal="150" zoomScalePageLayoutView="150" workbookViewId="0">
      <selection activeCell="E49" sqref="E49"/>
    </sheetView>
  </sheetViews>
  <sheetFormatPr baseColWidth="10" defaultRowHeight="11" customHeight="1" x14ac:dyDescent="0"/>
  <cols>
    <col min="1" max="1" width="7.5" customWidth="1"/>
    <col min="2" max="2" width="14.83203125" customWidth="1"/>
    <col min="3" max="3" width="9.6640625" customWidth="1"/>
    <col min="5" max="5" width="6.1640625" customWidth="1"/>
    <col min="6" max="6" width="14.33203125" customWidth="1"/>
    <col min="7" max="7" width="9.5" customWidth="1"/>
    <col min="8" max="12" width="7.33203125" customWidth="1"/>
    <col min="13" max="13" width="12" style="36" customWidth="1"/>
  </cols>
  <sheetData>
    <row r="1" spans="1:15" s="24" customFormat="1" ht="9" customHeight="1">
      <c r="A1" s="376" t="s">
        <v>126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O1" s="15"/>
    </row>
    <row r="2" spans="1:15" ht="11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O2" s="18"/>
    </row>
    <row r="3" spans="1:15" ht="11" customHeight="1">
      <c r="A3" s="38" t="s">
        <v>86</v>
      </c>
      <c r="B3" s="38" t="s">
        <v>112</v>
      </c>
      <c r="C3" s="38" t="s">
        <v>113</v>
      </c>
      <c r="D3" s="39" t="s">
        <v>76</v>
      </c>
      <c r="E3" s="39" t="s">
        <v>77</v>
      </c>
      <c r="F3" s="39" t="s">
        <v>114</v>
      </c>
      <c r="G3" s="39" t="s">
        <v>79</v>
      </c>
      <c r="H3" s="39" t="s">
        <v>80</v>
      </c>
      <c r="I3" s="39" t="s">
        <v>81</v>
      </c>
      <c r="J3" s="40" t="s">
        <v>82</v>
      </c>
      <c r="K3" s="39" t="s">
        <v>83</v>
      </c>
      <c r="L3" s="39" t="s">
        <v>84</v>
      </c>
      <c r="M3" s="41" t="s">
        <v>85</v>
      </c>
      <c r="O3" s="18"/>
    </row>
    <row r="4" spans="1:15" ht="11" customHeight="1">
      <c r="B4" s="12" t="s">
        <v>0</v>
      </c>
      <c r="C4" s="13" t="s">
        <v>1</v>
      </c>
      <c r="D4" s="39">
        <v>39729</v>
      </c>
      <c r="E4" s="14">
        <v>55</v>
      </c>
      <c r="F4" s="13" t="s">
        <v>2</v>
      </c>
      <c r="G4" s="48" t="s">
        <v>116</v>
      </c>
      <c r="H4" s="14">
        <v>37912</v>
      </c>
      <c r="I4" s="14">
        <v>1213</v>
      </c>
      <c r="J4" s="40">
        <v>604</v>
      </c>
      <c r="K4" s="14">
        <v>0</v>
      </c>
      <c r="L4" s="14">
        <v>0</v>
      </c>
      <c r="M4" s="53">
        <v>1817</v>
      </c>
      <c r="O4" s="17"/>
    </row>
    <row r="5" spans="1:15" ht="11" customHeight="1">
      <c r="B5" s="12" t="s">
        <v>3</v>
      </c>
      <c r="C5" s="13" t="s">
        <v>4</v>
      </c>
      <c r="D5" s="39">
        <v>168</v>
      </c>
      <c r="E5" s="14">
        <v>55</v>
      </c>
      <c r="F5" s="13" t="s">
        <v>2</v>
      </c>
      <c r="G5" s="49" t="s">
        <v>120</v>
      </c>
      <c r="H5" s="14">
        <v>58</v>
      </c>
      <c r="I5" s="14">
        <v>80</v>
      </c>
      <c r="J5" s="40">
        <v>30</v>
      </c>
      <c r="K5" s="14">
        <v>0</v>
      </c>
      <c r="L5" s="14">
        <v>0</v>
      </c>
      <c r="M5" s="53">
        <v>110</v>
      </c>
      <c r="O5" s="17"/>
    </row>
    <row r="6" spans="1:15" ht="11" customHeight="1">
      <c r="B6" s="12" t="s">
        <v>3</v>
      </c>
      <c r="C6" s="13" t="s">
        <v>5</v>
      </c>
      <c r="D6" s="39">
        <v>56</v>
      </c>
      <c r="E6" s="14">
        <v>55</v>
      </c>
      <c r="F6" s="13" t="s">
        <v>2</v>
      </c>
      <c r="G6" s="49" t="s">
        <v>120</v>
      </c>
      <c r="H6" s="14">
        <v>0</v>
      </c>
      <c r="I6" s="14">
        <v>30</v>
      </c>
      <c r="J6" s="40">
        <v>26</v>
      </c>
      <c r="K6" s="14">
        <v>0</v>
      </c>
      <c r="L6" s="14">
        <v>0</v>
      </c>
      <c r="M6" s="53">
        <v>56</v>
      </c>
      <c r="O6" s="18"/>
    </row>
    <row r="7" spans="1:15" ht="11" customHeight="1">
      <c r="B7" s="12" t="s">
        <v>6</v>
      </c>
      <c r="C7" s="13" t="s">
        <v>7</v>
      </c>
      <c r="D7" s="39">
        <v>2317</v>
      </c>
      <c r="E7" s="14">
        <v>55</v>
      </c>
      <c r="F7" s="13" t="s">
        <v>2</v>
      </c>
      <c r="G7" s="50" t="s">
        <v>127</v>
      </c>
      <c r="H7" s="14">
        <v>1961</v>
      </c>
      <c r="I7" s="14">
        <v>132</v>
      </c>
      <c r="J7" s="40">
        <v>224</v>
      </c>
      <c r="K7" s="14">
        <v>0</v>
      </c>
      <c r="L7" s="14">
        <v>0</v>
      </c>
      <c r="M7" s="53">
        <v>356</v>
      </c>
      <c r="O7" s="18"/>
    </row>
    <row r="8" spans="1:15" ht="11" customHeight="1">
      <c r="B8" s="12" t="s">
        <v>6</v>
      </c>
      <c r="C8" s="13" t="s">
        <v>8</v>
      </c>
      <c r="D8" s="39">
        <v>4004</v>
      </c>
      <c r="E8" s="14">
        <v>55</v>
      </c>
      <c r="F8" s="13" t="s">
        <v>2</v>
      </c>
      <c r="G8" s="50" t="s">
        <v>119</v>
      </c>
      <c r="H8" s="14">
        <v>2951</v>
      </c>
      <c r="I8" s="14">
        <v>359</v>
      </c>
      <c r="J8" s="40">
        <v>694</v>
      </c>
      <c r="K8" s="14">
        <v>0</v>
      </c>
      <c r="L8" s="14">
        <v>0</v>
      </c>
      <c r="M8" s="53">
        <v>1053</v>
      </c>
      <c r="O8" s="17"/>
    </row>
    <row r="9" spans="1:15" ht="11" customHeight="1">
      <c r="B9" s="12" t="s">
        <v>9</v>
      </c>
      <c r="C9" s="13" t="s">
        <v>10</v>
      </c>
      <c r="D9" s="39">
        <v>387</v>
      </c>
      <c r="E9" s="14">
        <v>55</v>
      </c>
      <c r="F9" s="13" t="s">
        <v>2</v>
      </c>
      <c r="G9" s="49" t="s">
        <v>120</v>
      </c>
      <c r="H9" s="14">
        <v>357</v>
      </c>
      <c r="I9" s="14">
        <v>30</v>
      </c>
      <c r="J9" s="40">
        <v>0</v>
      </c>
      <c r="K9" s="14">
        <v>0</v>
      </c>
      <c r="L9" s="14">
        <v>0</v>
      </c>
      <c r="M9" s="53">
        <v>30</v>
      </c>
      <c r="O9" s="18"/>
    </row>
    <row r="10" spans="1:15" ht="11" customHeight="1">
      <c r="B10" s="12" t="s">
        <v>11</v>
      </c>
      <c r="C10" s="13" t="s">
        <v>12</v>
      </c>
      <c r="D10" s="39">
        <v>22</v>
      </c>
      <c r="E10" s="14">
        <v>55</v>
      </c>
      <c r="F10" s="13" t="s">
        <v>2</v>
      </c>
      <c r="G10" s="49" t="s">
        <v>120</v>
      </c>
      <c r="H10" s="14">
        <v>0</v>
      </c>
      <c r="I10" s="14">
        <v>8</v>
      </c>
      <c r="J10" s="40">
        <v>14</v>
      </c>
      <c r="K10" s="14">
        <v>0</v>
      </c>
      <c r="L10" s="14">
        <v>0</v>
      </c>
      <c r="M10" s="53">
        <v>22</v>
      </c>
      <c r="O10" s="27"/>
    </row>
    <row r="11" spans="1:15" ht="11" customHeight="1">
      <c r="B11" s="12" t="s">
        <v>13</v>
      </c>
      <c r="C11" s="13" t="s">
        <v>14</v>
      </c>
      <c r="D11" s="39">
        <v>2840</v>
      </c>
      <c r="E11" s="14">
        <v>55</v>
      </c>
      <c r="F11" s="13" t="s">
        <v>2</v>
      </c>
      <c r="G11" s="50" t="s">
        <v>119</v>
      </c>
      <c r="H11" s="14">
        <v>2439</v>
      </c>
      <c r="I11" s="14">
        <v>146</v>
      </c>
      <c r="J11" s="40">
        <v>255</v>
      </c>
      <c r="K11" s="14">
        <v>0</v>
      </c>
      <c r="L11" s="14">
        <v>0</v>
      </c>
      <c r="M11" s="53">
        <v>401</v>
      </c>
      <c r="O11" s="18"/>
    </row>
    <row r="12" spans="1:15" ht="11" customHeight="1">
      <c r="B12" s="12" t="s">
        <v>15</v>
      </c>
      <c r="C12" s="13" t="s">
        <v>16</v>
      </c>
      <c r="D12" s="39">
        <v>1164</v>
      </c>
      <c r="E12" s="14">
        <v>55</v>
      </c>
      <c r="F12" s="13" t="s">
        <v>2</v>
      </c>
      <c r="G12" s="49" t="s">
        <v>120</v>
      </c>
      <c r="H12" s="14">
        <v>1078</v>
      </c>
      <c r="I12" s="14">
        <v>86</v>
      </c>
      <c r="J12" s="40">
        <v>0</v>
      </c>
      <c r="K12" s="14">
        <v>0</v>
      </c>
      <c r="L12" s="14">
        <v>0</v>
      </c>
      <c r="M12" s="53">
        <v>86</v>
      </c>
      <c r="O12" s="18"/>
    </row>
    <row r="13" spans="1:15" ht="11" customHeight="1">
      <c r="B13" s="12" t="s">
        <v>187</v>
      </c>
      <c r="C13" s="13"/>
      <c r="D13" s="39"/>
      <c r="E13" s="14">
        <v>39</v>
      </c>
      <c r="F13" s="13" t="s">
        <v>193</v>
      </c>
      <c r="G13" s="129" t="s">
        <v>117</v>
      </c>
      <c r="H13" s="14"/>
      <c r="I13" s="14"/>
      <c r="J13" s="40"/>
      <c r="K13" s="14"/>
      <c r="L13" s="14"/>
      <c r="M13" s="53"/>
      <c r="O13" s="18"/>
    </row>
    <row r="14" spans="1:15" ht="11" customHeight="1">
      <c r="B14" s="12" t="s">
        <v>24</v>
      </c>
      <c r="C14" s="13" t="s">
        <v>8</v>
      </c>
      <c r="D14" s="39">
        <v>1829</v>
      </c>
      <c r="E14" s="14">
        <v>55</v>
      </c>
      <c r="F14" s="13" t="s">
        <v>2</v>
      </c>
      <c r="G14" s="49" t="s">
        <v>120</v>
      </c>
      <c r="H14" s="14">
        <v>1565</v>
      </c>
      <c r="I14" s="14">
        <v>104</v>
      </c>
      <c r="J14" s="40">
        <v>160</v>
      </c>
      <c r="K14" s="14">
        <v>0</v>
      </c>
      <c r="L14" s="14">
        <v>0</v>
      </c>
      <c r="M14" s="53">
        <v>264</v>
      </c>
      <c r="O14" s="18"/>
    </row>
    <row r="15" spans="1:15" ht="11" customHeight="1">
      <c r="B15" s="12" t="s">
        <v>25</v>
      </c>
      <c r="C15" s="13" t="s">
        <v>26</v>
      </c>
      <c r="D15" s="39">
        <v>0</v>
      </c>
      <c r="E15" s="14">
        <v>55</v>
      </c>
      <c r="F15" s="13" t="s">
        <v>2</v>
      </c>
      <c r="G15" s="49" t="s">
        <v>120</v>
      </c>
      <c r="H15" s="14">
        <v>0</v>
      </c>
      <c r="I15" s="14">
        <v>0</v>
      </c>
      <c r="J15" s="40">
        <v>0</v>
      </c>
      <c r="K15" s="14">
        <v>0</v>
      </c>
      <c r="L15" s="14">
        <v>0</v>
      </c>
      <c r="M15" s="53">
        <v>0</v>
      </c>
      <c r="O15" s="18"/>
    </row>
    <row r="16" spans="1:15" ht="11" customHeight="1">
      <c r="B16" s="12" t="s">
        <v>27</v>
      </c>
      <c r="C16" s="13" t="s">
        <v>28</v>
      </c>
      <c r="D16" s="39">
        <v>130</v>
      </c>
      <c r="E16" s="14">
        <v>55</v>
      </c>
      <c r="F16" s="13" t="s">
        <v>2</v>
      </c>
      <c r="G16" s="49" t="s">
        <v>120</v>
      </c>
      <c r="H16" s="14">
        <v>14</v>
      </c>
      <c r="I16" s="14">
        <v>62</v>
      </c>
      <c r="J16" s="40">
        <v>54</v>
      </c>
      <c r="K16" s="14">
        <v>0</v>
      </c>
      <c r="L16" s="14">
        <v>0</v>
      </c>
      <c r="M16" s="53">
        <v>116</v>
      </c>
      <c r="O16" s="18"/>
    </row>
    <row r="17" spans="2:15" ht="11" customHeight="1">
      <c r="B17" s="12" t="s">
        <v>29</v>
      </c>
      <c r="C17" s="13" t="s">
        <v>30</v>
      </c>
      <c r="D17" s="39">
        <v>12</v>
      </c>
      <c r="E17" s="14">
        <v>55</v>
      </c>
      <c r="F17" s="13" t="s">
        <v>2</v>
      </c>
      <c r="G17" s="49" t="s">
        <v>120</v>
      </c>
      <c r="H17" s="14">
        <v>12</v>
      </c>
      <c r="I17" s="14">
        <v>0</v>
      </c>
      <c r="J17" s="40">
        <v>0</v>
      </c>
      <c r="K17" s="14">
        <v>0</v>
      </c>
      <c r="L17" s="14">
        <v>0</v>
      </c>
      <c r="M17" s="53">
        <v>0</v>
      </c>
      <c r="O17" s="18"/>
    </row>
    <row r="18" spans="2:15" ht="11" customHeight="1">
      <c r="B18" s="12" t="s">
        <v>189</v>
      </c>
      <c r="C18" s="13"/>
      <c r="D18" s="39"/>
      <c r="E18" s="14">
        <v>54</v>
      </c>
      <c r="F18" s="13" t="s">
        <v>194</v>
      </c>
      <c r="G18" s="48" t="s">
        <v>116</v>
      </c>
      <c r="H18" s="14"/>
      <c r="I18" s="14"/>
      <c r="J18" s="40"/>
      <c r="K18" s="14"/>
      <c r="L18" s="14"/>
      <c r="M18" s="53"/>
      <c r="O18" s="18"/>
    </row>
    <row r="19" spans="2:15" ht="11" customHeight="1">
      <c r="B19" s="12" t="s">
        <v>195</v>
      </c>
      <c r="C19" s="13"/>
      <c r="D19" s="39"/>
      <c r="E19" s="14">
        <v>54</v>
      </c>
      <c r="F19" s="13" t="s">
        <v>194</v>
      </c>
      <c r="G19" s="49" t="s">
        <v>120</v>
      </c>
      <c r="H19" s="14"/>
      <c r="I19" s="14"/>
      <c r="J19" s="40"/>
      <c r="K19" s="14"/>
      <c r="L19" s="14"/>
      <c r="M19" s="53"/>
      <c r="O19" s="18"/>
    </row>
    <row r="20" spans="2:15" ht="11" customHeight="1">
      <c r="B20" s="12" t="s">
        <v>35</v>
      </c>
      <c r="C20" s="13" t="s">
        <v>36</v>
      </c>
      <c r="D20" s="39">
        <v>74</v>
      </c>
      <c r="E20" s="14">
        <v>55</v>
      </c>
      <c r="F20" s="13" t="s">
        <v>2</v>
      </c>
      <c r="G20" s="49" t="s">
        <v>120</v>
      </c>
      <c r="H20" s="14">
        <v>24</v>
      </c>
      <c r="I20" s="14">
        <v>50</v>
      </c>
      <c r="J20" s="40">
        <v>0</v>
      </c>
      <c r="K20" s="14">
        <v>0</v>
      </c>
      <c r="L20" s="14">
        <v>0</v>
      </c>
      <c r="M20" s="53">
        <v>50</v>
      </c>
      <c r="O20" s="15"/>
    </row>
    <row r="21" spans="2:15" ht="11" customHeight="1">
      <c r="B21" s="12" t="s">
        <v>190</v>
      </c>
      <c r="C21" s="13"/>
      <c r="D21" s="39"/>
      <c r="E21" s="14">
        <v>39</v>
      </c>
      <c r="F21" s="13" t="s">
        <v>193</v>
      </c>
      <c r="G21" s="51" t="s">
        <v>118</v>
      </c>
      <c r="H21" s="14"/>
      <c r="I21" s="14"/>
      <c r="J21" s="40"/>
      <c r="K21" s="14"/>
      <c r="L21" s="14"/>
      <c r="M21" s="53"/>
      <c r="O21" s="15"/>
    </row>
    <row r="22" spans="2:15" ht="11" customHeight="1">
      <c r="B22" s="12" t="s">
        <v>39</v>
      </c>
      <c r="C22" s="13" t="s">
        <v>40</v>
      </c>
      <c r="D22" s="39">
        <v>1624</v>
      </c>
      <c r="E22" s="14">
        <v>55</v>
      </c>
      <c r="F22" s="13" t="s">
        <v>2</v>
      </c>
      <c r="G22" s="49" t="s">
        <v>120</v>
      </c>
      <c r="H22" s="14">
        <v>1278</v>
      </c>
      <c r="I22" s="14">
        <v>112</v>
      </c>
      <c r="J22" s="40">
        <v>234</v>
      </c>
      <c r="K22" s="14">
        <v>0</v>
      </c>
      <c r="L22" s="14">
        <v>0</v>
      </c>
      <c r="M22" s="53">
        <v>346</v>
      </c>
      <c r="O22" s="18"/>
    </row>
    <row r="23" spans="2:15" ht="11" customHeight="1">
      <c r="B23" s="12" t="s">
        <v>45</v>
      </c>
      <c r="C23" s="13" t="s">
        <v>46</v>
      </c>
      <c r="D23" s="39">
        <v>2452</v>
      </c>
      <c r="E23" s="14">
        <v>55</v>
      </c>
      <c r="F23" s="13" t="s">
        <v>2</v>
      </c>
      <c r="G23" s="49" t="s">
        <v>120</v>
      </c>
      <c r="H23" s="14">
        <v>1172</v>
      </c>
      <c r="I23" s="14">
        <v>764</v>
      </c>
      <c r="J23" s="40">
        <v>516</v>
      </c>
      <c r="K23" s="14">
        <v>0</v>
      </c>
      <c r="L23" s="14">
        <v>0</v>
      </c>
      <c r="M23" s="53">
        <v>1280</v>
      </c>
      <c r="O23" s="18"/>
    </row>
    <row r="24" spans="2:15" ht="11" customHeight="1">
      <c r="B24" s="12" t="s">
        <v>191</v>
      </c>
      <c r="C24" s="13"/>
      <c r="D24" s="39"/>
      <c r="E24" s="14">
        <v>39</v>
      </c>
      <c r="F24" s="13" t="s">
        <v>193</v>
      </c>
      <c r="G24" s="51" t="s">
        <v>118</v>
      </c>
      <c r="H24" s="14"/>
      <c r="I24" s="14"/>
      <c r="J24" s="40"/>
      <c r="K24" s="14"/>
      <c r="L24" s="14"/>
      <c r="M24" s="53"/>
      <c r="O24" s="18"/>
    </row>
    <row r="25" spans="2:15" ht="11" customHeight="1">
      <c r="B25" s="12" t="s">
        <v>115</v>
      </c>
      <c r="C25" s="13" t="s">
        <v>54</v>
      </c>
      <c r="D25" s="39">
        <v>153</v>
      </c>
      <c r="E25" s="14">
        <v>55</v>
      </c>
      <c r="F25" s="13" t="s">
        <v>2</v>
      </c>
      <c r="G25" s="49" t="s">
        <v>120</v>
      </c>
      <c r="H25" s="14">
        <v>74</v>
      </c>
      <c r="I25" s="14">
        <v>46</v>
      </c>
      <c r="J25" s="40">
        <v>33</v>
      </c>
      <c r="K25" s="14">
        <v>0</v>
      </c>
      <c r="L25" s="14">
        <v>0</v>
      </c>
      <c r="M25" s="53">
        <v>79</v>
      </c>
      <c r="O25" s="16"/>
    </row>
    <row r="26" spans="2:15" ht="11" customHeight="1">
      <c r="B26" s="12" t="s">
        <v>49</v>
      </c>
      <c r="C26" s="13" t="s">
        <v>50</v>
      </c>
      <c r="D26" s="39">
        <v>1230</v>
      </c>
      <c r="E26" s="14">
        <v>55</v>
      </c>
      <c r="F26" s="13" t="s">
        <v>2</v>
      </c>
      <c r="G26" s="49" t="s">
        <v>120</v>
      </c>
      <c r="H26" s="14">
        <v>932</v>
      </c>
      <c r="I26" s="14">
        <v>168</v>
      </c>
      <c r="J26" s="40">
        <v>130</v>
      </c>
      <c r="K26" s="14">
        <v>0</v>
      </c>
      <c r="L26" s="14">
        <v>0</v>
      </c>
      <c r="M26" s="53">
        <v>298</v>
      </c>
      <c r="O26" s="17"/>
    </row>
    <row r="27" spans="2:15" ht="11" customHeight="1">
      <c r="B27" s="12" t="s">
        <v>192</v>
      </c>
      <c r="C27" s="13"/>
      <c r="D27" s="39"/>
      <c r="E27" s="14">
        <v>54</v>
      </c>
      <c r="F27" s="13" t="s">
        <v>194</v>
      </c>
      <c r="G27" s="98" t="s">
        <v>118</v>
      </c>
      <c r="H27" s="14"/>
      <c r="I27" s="14"/>
      <c r="J27" s="40"/>
      <c r="K27" s="14"/>
      <c r="L27" s="14"/>
      <c r="M27" s="53"/>
      <c r="O27" s="17"/>
    </row>
    <row r="28" spans="2:15" ht="11" customHeight="1">
      <c r="B28" s="12" t="s">
        <v>53</v>
      </c>
      <c r="C28" s="13" t="s">
        <v>54</v>
      </c>
      <c r="D28" s="39">
        <v>3030</v>
      </c>
      <c r="E28" s="14">
        <v>55</v>
      </c>
      <c r="F28" s="13" t="s">
        <v>2</v>
      </c>
      <c r="G28" s="50" t="s">
        <v>119</v>
      </c>
      <c r="H28" s="14">
        <v>2083</v>
      </c>
      <c r="I28" s="14">
        <v>660</v>
      </c>
      <c r="J28" s="40">
        <v>287</v>
      </c>
      <c r="K28" s="14">
        <v>0</v>
      </c>
      <c r="L28" s="14">
        <v>0</v>
      </c>
      <c r="M28" s="53">
        <v>947</v>
      </c>
      <c r="O28" s="18"/>
    </row>
    <row r="29" spans="2:15" ht="11" customHeight="1">
      <c r="B29" s="12" t="s">
        <v>55</v>
      </c>
      <c r="C29" s="13" t="s">
        <v>56</v>
      </c>
      <c r="D29" s="39">
        <v>1437</v>
      </c>
      <c r="E29" s="14">
        <v>55</v>
      </c>
      <c r="F29" s="13" t="s">
        <v>2</v>
      </c>
      <c r="G29" s="49" t="s">
        <v>120</v>
      </c>
      <c r="H29" s="14">
        <v>1297</v>
      </c>
      <c r="I29" s="14">
        <v>80</v>
      </c>
      <c r="J29" s="40">
        <v>60</v>
      </c>
      <c r="K29" s="14">
        <v>0</v>
      </c>
      <c r="L29" s="14">
        <v>0</v>
      </c>
      <c r="M29" s="53">
        <v>140</v>
      </c>
      <c r="O29" s="18"/>
    </row>
    <row r="30" spans="2:15" ht="11" customHeight="1">
      <c r="B30" s="12" t="s">
        <v>57</v>
      </c>
      <c r="C30" s="13" t="s">
        <v>58</v>
      </c>
      <c r="D30" s="39">
        <v>1299</v>
      </c>
      <c r="E30" s="14">
        <v>55</v>
      </c>
      <c r="F30" s="13" t="s">
        <v>2</v>
      </c>
      <c r="G30" s="49" t="s">
        <v>120</v>
      </c>
      <c r="H30" s="14">
        <v>1157</v>
      </c>
      <c r="I30" s="14">
        <v>34</v>
      </c>
      <c r="J30" s="40">
        <v>108</v>
      </c>
      <c r="K30" s="14">
        <v>0</v>
      </c>
      <c r="L30" s="14">
        <v>0</v>
      </c>
      <c r="M30" s="53">
        <v>142</v>
      </c>
      <c r="O30" s="17"/>
    </row>
    <row r="31" spans="2:15" ht="11" customHeight="1">
      <c r="B31" s="12" t="s">
        <v>59</v>
      </c>
      <c r="C31" s="13" t="s">
        <v>60</v>
      </c>
      <c r="D31" s="39">
        <v>226</v>
      </c>
      <c r="E31" s="14">
        <v>55</v>
      </c>
      <c r="F31" s="13" t="s">
        <v>2</v>
      </c>
      <c r="G31" s="49" t="s">
        <v>120</v>
      </c>
      <c r="H31" s="14">
        <v>206</v>
      </c>
      <c r="I31" s="14">
        <v>20</v>
      </c>
      <c r="J31" s="40">
        <v>0</v>
      </c>
      <c r="K31" s="14">
        <v>0</v>
      </c>
      <c r="L31" s="14">
        <v>0</v>
      </c>
      <c r="M31" s="53">
        <v>20</v>
      </c>
      <c r="O31" s="16"/>
    </row>
    <row r="32" spans="2:15" ht="11" customHeight="1">
      <c r="B32" s="12" t="s">
        <v>61</v>
      </c>
      <c r="C32" s="13" t="s">
        <v>62</v>
      </c>
      <c r="D32" s="39">
        <v>298</v>
      </c>
      <c r="E32" s="14">
        <v>55</v>
      </c>
      <c r="F32" s="13" t="s">
        <v>2</v>
      </c>
      <c r="G32" s="49" t="s">
        <v>120</v>
      </c>
      <c r="H32" s="14">
        <v>108</v>
      </c>
      <c r="I32" s="14">
        <v>54</v>
      </c>
      <c r="J32" s="40">
        <v>136</v>
      </c>
      <c r="K32" s="14">
        <v>0</v>
      </c>
      <c r="L32" s="14">
        <v>0</v>
      </c>
      <c r="M32" s="53">
        <v>190</v>
      </c>
      <c r="O32" s="18"/>
    </row>
    <row r="33" spans="1:15" ht="11" customHeight="1">
      <c r="B33" s="12" t="s">
        <v>61</v>
      </c>
      <c r="C33" s="13" t="s">
        <v>63</v>
      </c>
      <c r="D33" s="39">
        <v>176</v>
      </c>
      <c r="E33" s="14">
        <v>55</v>
      </c>
      <c r="F33" s="13" t="s">
        <v>2</v>
      </c>
      <c r="G33" s="49" t="s">
        <v>120</v>
      </c>
      <c r="H33" s="14">
        <v>114</v>
      </c>
      <c r="I33" s="14">
        <v>24</v>
      </c>
      <c r="J33" s="40">
        <v>38</v>
      </c>
      <c r="K33" s="14">
        <v>0</v>
      </c>
      <c r="L33" s="14">
        <v>0</v>
      </c>
      <c r="M33" s="53">
        <v>62</v>
      </c>
      <c r="O33" s="16"/>
    </row>
    <row r="34" spans="1:15" ht="11" customHeight="1">
      <c r="B34" s="12" t="s">
        <v>64</v>
      </c>
      <c r="C34" s="13" t="s">
        <v>65</v>
      </c>
      <c r="D34" s="39">
        <v>9598</v>
      </c>
      <c r="E34" s="14">
        <v>55</v>
      </c>
      <c r="F34" s="13" t="s">
        <v>2</v>
      </c>
      <c r="G34" s="51" t="s">
        <v>118</v>
      </c>
      <c r="H34" s="14">
        <v>6851</v>
      </c>
      <c r="I34" s="14">
        <v>1300</v>
      </c>
      <c r="J34" s="40">
        <v>1447</v>
      </c>
      <c r="K34" s="14">
        <v>0</v>
      </c>
      <c r="L34" s="14">
        <v>0</v>
      </c>
      <c r="M34" s="53">
        <v>2747</v>
      </c>
      <c r="O34" s="17"/>
    </row>
    <row r="35" spans="1:15" ht="11" customHeight="1">
      <c r="B35" s="12" t="s">
        <v>66</v>
      </c>
      <c r="C35" s="13" t="s">
        <v>67</v>
      </c>
      <c r="D35" s="39">
        <v>3471</v>
      </c>
      <c r="E35" s="14">
        <v>55</v>
      </c>
      <c r="F35" s="13" t="s">
        <v>2</v>
      </c>
      <c r="G35" s="50" t="s">
        <v>119</v>
      </c>
      <c r="H35" s="14">
        <v>3167</v>
      </c>
      <c r="I35" s="14">
        <v>180</v>
      </c>
      <c r="J35" s="40">
        <v>124</v>
      </c>
      <c r="K35" s="14">
        <v>0</v>
      </c>
      <c r="L35" s="14">
        <v>0</v>
      </c>
      <c r="M35" s="53">
        <v>304</v>
      </c>
      <c r="O35" s="18"/>
    </row>
    <row r="36" spans="1:15" ht="11" customHeight="1">
      <c r="B36" s="12" t="s">
        <v>66</v>
      </c>
      <c r="C36" s="13" t="s">
        <v>68</v>
      </c>
      <c r="D36" s="39">
        <v>5166</v>
      </c>
      <c r="E36" s="14">
        <v>55</v>
      </c>
      <c r="F36" s="13" t="s">
        <v>2</v>
      </c>
      <c r="G36" s="50" t="s">
        <v>119</v>
      </c>
      <c r="H36" s="14">
        <v>4856</v>
      </c>
      <c r="I36" s="14">
        <v>206</v>
      </c>
      <c r="J36" s="40">
        <v>104</v>
      </c>
      <c r="K36" s="14">
        <v>0</v>
      </c>
      <c r="L36" s="14">
        <v>0</v>
      </c>
      <c r="M36" s="53">
        <v>310</v>
      </c>
      <c r="O36" s="18"/>
    </row>
    <row r="37" spans="1:15" ht="11" customHeight="1">
      <c r="B37" s="12" t="s">
        <v>196</v>
      </c>
      <c r="C37" s="13"/>
      <c r="D37" s="39"/>
      <c r="E37" s="14">
        <v>49</v>
      </c>
      <c r="F37" s="13" t="s">
        <v>197</v>
      </c>
      <c r="G37" s="49" t="s">
        <v>120</v>
      </c>
      <c r="H37" s="14"/>
      <c r="I37" s="14"/>
      <c r="J37" s="40"/>
      <c r="K37" s="14"/>
      <c r="L37" s="14"/>
      <c r="M37" s="53"/>
      <c r="O37" s="18"/>
    </row>
    <row r="38" spans="1:15" ht="11" customHeight="1">
      <c r="B38" s="12" t="s">
        <v>72</v>
      </c>
      <c r="C38" s="13" t="s">
        <v>73</v>
      </c>
      <c r="D38" s="39">
        <v>0</v>
      </c>
      <c r="E38" s="14">
        <v>55</v>
      </c>
      <c r="F38" s="13" t="s">
        <v>2</v>
      </c>
      <c r="G38" s="49" t="s">
        <v>120</v>
      </c>
      <c r="H38" s="14">
        <v>0</v>
      </c>
      <c r="I38" s="14">
        <v>0</v>
      </c>
      <c r="J38" s="40">
        <v>0</v>
      </c>
      <c r="K38" s="14">
        <v>0</v>
      </c>
      <c r="L38" s="14">
        <v>0</v>
      </c>
      <c r="M38" s="53">
        <v>0</v>
      </c>
      <c r="O38" s="18"/>
    </row>
    <row r="39" spans="1:15" ht="6" customHeight="1">
      <c r="O39" s="18"/>
    </row>
    <row r="40" spans="1:15" ht="11" customHeight="1">
      <c r="A40" s="25" t="s">
        <v>87</v>
      </c>
      <c r="B40" s="6" t="s">
        <v>88</v>
      </c>
      <c r="C40" s="67">
        <f>SUM(C41:C44)</f>
        <v>35</v>
      </c>
      <c r="D40" s="26" t="s">
        <v>93</v>
      </c>
      <c r="E40" s="9" t="s">
        <v>94</v>
      </c>
      <c r="F40" s="28" t="s">
        <v>95</v>
      </c>
      <c r="G40" s="29">
        <v>600000</v>
      </c>
      <c r="H40" s="30" t="s">
        <v>99</v>
      </c>
      <c r="I40" s="30" t="s">
        <v>100</v>
      </c>
      <c r="J40" s="28" t="s">
        <v>101</v>
      </c>
      <c r="K40" s="19" t="s">
        <v>102</v>
      </c>
      <c r="L40" s="19" t="s">
        <v>103</v>
      </c>
      <c r="M40" s="37"/>
      <c r="O40" s="18"/>
    </row>
    <row r="41" spans="1:15" ht="11" customHeight="1">
      <c r="A41" s="5"/>
      <c r="B41" s="6" t="s">
        <v>89</v>
      </c>
      <c r="C41" s="10">
        <f>COUNTIFS(E2:E47,"=49")</f>
        <v>1</v>
      </c>
      <c r="D41" s="8"/>
      <c r="E41" s="9" t="s">
        <v>94</v>
      </c>
      <c r="F41" s="28" t="s">
        <v>96</v>
      </c>
      <c r="G41" s="29">
        <v>300000</v>
      </c>
      <c r="H41" s="30" t="s">
        <v>99</v>
      </c>
      <c r="I41" s="29">
        <v>599999</v>
      </c>
      <c r="J41" s="28" t="s">
        <v>101</v>
      </c>
      <c r="K41" s="19" t="s">
        <v>76</v>
      </c>
      <c r="L41" s="19" t="s">
        <v>104</v>
      </c>
      <c r="M41" s="37"/>
      <c r="O41" s="16"/>
    </row>
    <row r="42" spans="1:15" ht="11" customHeight="1">
      <c r="A42" s="5"/>
      <c r="B42" s="6" t="s">
        <v>90</v>
      </c>
      <c r="C42" s="10">
        <f>COUNTIFS(E3:E48,"=54")</f>
        <v>3</v>
      </c>
      <c r="D42" s="8"/>
      <c r="E42" s="9" t="s">
        <v>94</v>
      </c>
      <c r="F42" s="28" t="s">
        <v>97</v>
      </c>
      <c r="G42" s="29">
        <v>150000</v>
      </c>
      <c r="H42" s="30" t="s">
        <v>99</v>
      </c>
      <c r="I42" s="29">
        <v>299999</v>
      </c>
      <c r="J42" s="28" t="s">
        <v>101</v>
      </c>
      <c r="K42" s="19" t="s">
        <v>77</v>
      </c>
      <c r="L42" s="19" t="s">
        <v>105</v>
      </c>
      <c r="M42" s="37"/>
      <c r="O42" s="17"/>
    </row>
    <row r="43" spans="1:15" ht="11" customHeight="1">
      <c r="A43" s="5"/>
      <c r="B43" s="6" t="s">
        <v>91</v>
      </c>
      <c r="C43" s="10">
        <f>COUNTIFS(E3:E48,"=39")</f>
        <v>3</v>
      </c>
      <c r="D43" s="8"/>
      <c r="E43" s="9" t="s">
        <v>94</v>
      </c>
      <c r="F43" s="28" t="s">
        <v>98</v>
      </c>
      <c r="G43" s="29">
        <v>60000</v>
      </c>
      <c r="H43" s="30" t="s">
        <v>99</v>
      </c>
      <c r="I43" s="29">
        <v>149999</v>
      </c>
      <c r="J43" s="28" t="s">
        <v>101</v>
      </c>
      <c r="K43" s="20" t="s">
        <v>80</v>
      </c>
      <c r="L43" s="20" t="s">
        <v>106</v>
      </c>
      <c r="M43" s="37"/>
      <c r="O43" s="17"/>
    </row>
    <row r="44" spans="1:15" ht="11" customHeight="1">
      <c r="A44" s="5"/>
      <c r="B44" s="6" t="s">
        <v>92</v>
      </c>
      <c r="C44" s="10">
        <f>COUNTIFS(E3:E48,"=55")</f>
        <v>28</v>
      </c>
      <c r="D44" s="8"/>
      <c r="E44" s="9">
        <f>COUNTIFS(G3:G38,"♠")</f>
        <v>2</v>
      </c>
      <c r="F44" s="31" t="s">
        <v>121</v>
      </c>
      <c r="G44" s="29">
        <v>30000</v>
      </c>
      <c r="H44" s="30" t="s">
        <v>99</v>
      </c>
      <c r="I44" s="29">
        <v>59999</v>
      </c>
      <c r="J44" s="28" t="s">
        <v>101</v>
      </c>
      <c r="K44" s="20" t="s">
        <v>81</v>
      </c>
      <c r="L44" s="20" t="s">
        <v>107</v>
      </c>
      <c r="M44" s="37"/>
      <c r="O44" s="18"/>
    </row>
    <row r="45" spans="1:15" ht="11" customHeight="1">
      <c r="A45" s="4"/>
      <c r="B45" s="1"/>
      <c r="C45" s="1"/>
      <c r="D45" s="8"/>
      <c r="E45" s="9">
        <f>COUNTIFS(G4:G39,"♥")</f>
        <v>1</v>
      </c>
      <c r="F45" s="32" t="s">
        <v>188</v>
      </c>
      <c r="G45" s="29">
        <v>15000</v>
      </c>
      <c r="H45" s="30" t="s">
        <v>99</v>
      </c>
      <c r="I45" s="29">
        <v>29999</v>
      </c>
      <c r="J45" s="28" t="s">
        <v>101</v>
      </c>
      <c r="K45" s="20" t="s">
        <v>82</v>
      </c>
      <c r="L45" s="20" t="s">
        <v>108</v>
      </c>
      <c r="M45" s="37"/>
      <c r="O45" s="18"/>
    </row>
    <row r="46" spans="1:15" ht="11" customHeight="1">
      <c r="A46" s="4"/>
      <c r="B46" s="1"/>
      <c r="C46" s="1"/>
      <c r="D46" s="8"/>
      <c r="E46" s="9">
        <f>COUNTIFS(G4:G38,"♦")</f>
        <v>4</v>
      </c>
      <c r="F46" s="33" t="s">
        <v>122</v>
      </c>
      <c r="G46" s="29">
        <v>7000</v>
      </c>
      <c r="H46" s="30" t="s">
        <v>99</v>
      </c>
      <c r="I46" s="29">
        <v>14999</v>
      </c>
      <c r="J46" s="28" t="s">
        <v>101</v>
      </c>
      <c r="K46" s="20" t="s">
        <v>83</v>
      </c>
      <c r="L46" s="20" t="s">
        <v>109</v>
      </c>
      <c r="M46" s="37"/>
    </row>
    <row r="47" spans="1:15" ht="11" customHeight="1">
      <c r="A47" s="4"/>
      <c r="B47" s="1"/>
      <c r="C47" s="1"/>
      <c r="D47" s="8"/>
      <c r="E47" s="9">
        <f>COUNTIFS(G4:G38,"♣")</f>
        <v>5</v>
      </c>
      <c r="F47" s="34" t="s">
        <v>123</v>
      </c>
      <c r="G47" s="29">
        <v>2500</v>
      </c>
      <c r="H47" s="30" t="s">
        <v>99</v>
      </c>
      <c r="I47" s="29">
        <v>6999</v>
      </c>
      <c r="J47" s="28" t="s">
        <v>101</v>
      </c>
      <c r="K47" s="20" t="s">
        <v>84</v>
      </c>
      <c r="L47" s="20" t="s">
        <v>110</v>
      </c>
      <c r="M47" s="37"/>
    </row>
    <row r="48" spans="1:15" ht="11" customHeight="1">
      <c r="A48" s="4"/>
      <c r="B48" s="1"/>
      <c r="C48" s="1"/>
      <c r="D48" s="8"/>
      <c r="E48" s="9">
        <f>COUNTIFS(G4:G48,"A")</f>
        <v>23</v>
      </c>
      <c r="F48" s="35" t="s">
        <v>124</v>
      </c>
      <c r="G48" s="30">
        <v>0</v>
      </c>
      <c r="H48" s="30" t="s">
        <v>99</v>
      </c>
      <c r="I48" s="29">
        <v>2499</v>
      </c>
      <c r="J48" s="28" t="s">
        <v>101</v>
      </c>
      <c r="K48" s="20" t="s">
        <v>85</v>
      </c>
      <c r="L48" s="20" t="s">
        <v>111</v>
      </c>
      <c r="M48" s="37"/>
    </row>
    <row r="49" spans="5:5" ht="11" customHeight="1">
      <c r="E49" s="130">
        <f>SUM(E44:E48)</f>
        <v>35</v>
      </c>
    </row>
  </sheetData>
  <mergeCells count="1">
    <mergeCell ref="A1:M1"/>
  </mergeCells>
  <phoneticPr fontId="2" type="noConversion"/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Ruler="0" workbookViewId="0">
      <selection activeCell="D36" sqref="D36"/>
    </sheetView>
  </sheetViews>
  <sheetFormatPr baseColWidth="10" defaultRowHeight="15" x14ac:dyDescent="0"/>
  <sheetData>
    <row r="1" spans="1:11">
      <c r="A1">
        <v>3319</v>
      </c>
      <c r="B1" t="s">
        <v>145</v>
      </c>
      <c r="C1" t="s">
        <v>146</v>
      </c>
      <c r="D1">
        <v>33637</v>
      </c>
      <c r="E1">
        <v>55</v>
      </c>
      <c r="F1">
        <v>30037</v>
      </c>
      <c r="G1">
        <v>812</v>
      </c>
      <c r="H1">
        <v>186</v>
      </c>
      <c r="I1">
        <v>2602</v>
      </c>
      <c r="J1">
        <v>0</v>
      </c>
      <c r="K1">
        <v>3600</v>
      </c>
    </row>
    <row r="2" spans="1:11">
      <c r="A2">
        <v>6577</v>
      </c>
      <c r="B2" t="s">
        <v>153</v>
      </c>
      <c r="C2" t="s">
        <v>208</v>
      </c>
      <c r="D2">
        <v>141</v>
      </c>
      <c r="E2">
        <v>55</v>
      </c>
      <c r="F2">
        <v>115</v>
      </c>
      <c r="G2">
        <v>26</v>
      </c>
      <c r="H2">
        <v>0</v>
      </c>
      <c r="I2">
        <v>0</v>
      </c>
      <c r="J2">
        <v>0</v>
      </c>
      <c r="K2">
        <v>26</v>
      </c>
    </row>
    <row r="3" spans="1:11">
      <c r="A3">
        <v>5078</v>
      </c>
      <c r="B3" t="s">
        <v>0</v>
      </c>
      <c r="C3" t="s">
        <v>1</v>
      </c>
      <c r="D3">
        <v>46294</v>
      </c>
      <c r="E3">
        <v>55</v>
      </c>
      <c r="F3">
        <v>44571</v>
      </c>
      <c r="G3">
        <v>280</v>
      </c>
      <c r="H3">
        <v>448</v>
      </c>
      <c r="I3">
        <v>995</v>
      </c>
      <c r="J3">
        <v>0</v>
      </c>
      <c r="K3">
        <v>1723</v>
      </c>
    </row>
    <row r="4" spans="1:11">
      <c r="A4">
        <v>6277</v>
      </c>
      <c r="B4" t="s">
        <v>3</v>
      </c>
      <c r="C4" t="s">
        <v>4</v>
      </c>
      <c r="D4">
        <v>358</v>
      </c>
      <c r="E4">
        <v>55</v>
      </c>
      <c r="F4">
        <v>290</v>
      </c>
      <c r="G4">
        <v>6</v>
      </c>
      <c r="H4">
        <v>14</v>
      </c>
      <c r="I4">
        <v>48</v>
      </c>
      <c r="J4">
        <v>0</v>
      </c>
      <c r="K4">
        <v>68</v>
      </c>
    </row>
    <row r="5" spans="1:11">
      <c r="A5">
        <v>3380</v>
      </c>
      <c r="B5" t="s">
        <v>237</v>
      </c>
      <c r="C5" t="s">
        <v>238</v>
      </c>
      <c r="D5">
        <v>0</v>
      </c>
      <c r="E5">
        <v>55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</row>
    <row r="6" spans="1:11">
      <c r="A6">
        <v>5873</v>
      </c>
      <c r="B6" t="s">
        <v>6</v>
      </c>
      <c r="C6" t="s">
        <v>7</v>
      </c>
      <c r="D6">
        <v>7403</v>
      </c>
      <c r="E6">
        <v>55</v>
      </c>
      <c r="F6">
        <v>5178</v>
      </c>
      <c r="G6">
        <v>221</v>
      </c>
      <c r="H6">
        <v>290</v>
      </c>
      <c r="I6">
        <v>1714</v>
      </c>
      <c r="J6">
        <v>0</v>
      </c>
      <c r="K6">
        <v>2225</v>
      </c>
    </row>
    <row r="7" spans="1:11">
      <c r="A7">
        <v>5874</v>
      </c>
      <c r="B7" t="s">
        <v>6</v>
      </c>
      <c r="C7" t="s">
        <v>8</v>
      </c>
      <c r="D7">
        <v>11632</v>
      </c>
      <c r="E7">
        <v>55</v>
      </c>
      <c r="F7">
        <v>8493</v>
      </c>
      <c r="G7">
        <v>261</v>
      </c>
      <c r="H7">
        <v>418</v>
      </c>
      <c r="I7">
        <v>2460</v>
      </c>
      <c r="J7">
        <v>0</v>
      </c>
      <c r="K7">
        <v>3139</v>
      </c>
    </row>
    <row r="8" spans="1:11">
      <c r="A8">
        <v>6678</v>
      </c>
      <c r="B8" t="s">
        <v>216</v>
      </c>
      <c r="C8" t="s">
        <v>223</v>
      </c>
      <c r="D8">
        <v>266</v>
      </c>
      <c r="E8">
        <v>55</v>
      </c>
      <c r="F8">
        <v>0</v>
      </c>
      <c r="G8">
        <v>34</v>
      </c>
      <c r="H8">
        <v>36</v>
      </c>
      <c r="I8">
        <v>196</v>
      </c>
      <c r="J8">
        <v>0</v>
      </c>
      <c r="K8">
        <v>266</v>
      </c>
    </row>
    <row r="9" spans="1:11">
      <c r="A9">
        <v>4984</v>
      </c>
      <c r="B9" t="s">
        <v>9</v>
      </c>
      <c r="C9" t="s">
        <v>10</v>
      </c>
      <c r="D9">
        <v>493</v>
      </c>
      <c r="E9">
        <v>55</v>
      </c>
      <c r="F9">
        <v>405</v>
      </c>
      <c r="G9">
        <v>32</v>
      </c>
      <c r="H9">
        <v>12</v>
      </c>
      <c r="I9">
        <v>44</v>
      </c>
      <c r="J9">
        <v>0</v>
      </c>
      <c r="K9">
        <v>88</v>
      </c>
    </row>
    <row r="10" spans="1:11">
      <c r="A10">
        <v>6768</v>
      </c>
      <c r="B10" t="s">
        <v>229</v>
      </c>
      <c r="C10" t="s">
        <v>230</v>
      </c>
      <c r="D10">
        <v>0</v>
      </c>
      <c r="E10">
        <v>55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</row>
    <row r="11" spans="1:11">
      <c r="A11">
        <v>4177</v>
      </c>
      <c r="B11" t="s">
        <v>129</v>
      </c>
      <c r="C11" t="s">
        <v>130</v>
      </c>
      <c r="D11">
        <v>13799</v>
      </c>
      <c r="E11">
        <v>54</v>
      </c>
      <c r="F11">
        <v>10437</v>
      </c>
      <c r="G11">
        <v>1729</v>
      </c>
      <c r="H11">
        <v>320</v>
      </c>
      <c r="I11">
        <v>1313</v>
      </c>
      <c r="J11">
        <v>0</v>
      </c>
      <c r="K11">
        <v>3362</v>
      </c>
    </row>
    <row r="12" spans="1:11">
      <c r="A12">
        <v>5707</v>
      </c>
      <c r="B12" t="s">
        <v>13</v>
      </c>
      <c r="C12" t="s">
        <v>14</v>
      </c>
      <c r="D12">
        <v>5256</v>
      </c>
      <c r="E12">
        <v>55</v>
      </c>
      <c r="F12">
        <v>4544</v>
      </c>
      <c r="G12">
        <v>140</v>
      </c>
      <c r="H12">
        <v>124</v>
      </c>
      <c r="I12">
        <v>448</v>
      </c>
      <c r="J12">
        <v>0</v>
      </c>
      <c r="K12">
        <v>712</v>
      </c>
    </row>
    <row r="13" spans="1:11">
      <c r="A13">
        <v>4684</v>
      </c>
      <c r="B13" t="s">
        <v>15</v>
      </c>
      <c r="C13" t="s">
        <v>16</v>
      </c>
      <c r="D13">
        <v>1550</v>
      </c>
      <c r="E13">
        <v>55</v>
      </c>
      <c r="F13">
        <v>1438</v>
      </c>
      <c r="G13">
        <v>12</v>
      </c>
      <c r="H13">
        <v>36</v>
      </c>
      <c r="I13">
        <v>64</v>
      </c>
      <c r="J13">
        <v>0</v>
      </c>
      <c r="K13">
        <v>112</v>
      </c>
    </row>
    <row r="14" spans="1:11">
      <c r="A14">
        <v>5811</v>
      </c>
      <c r="B14" t="s">
        <v>20</v>
      </c>
      <c r="C14" t="s">
        <v>23</v>
      </c>
      <c r="D14">
        <v>32</v>
      </c>
      <c r="E14">
        <v>55</v>
      </c>
      <c r="F14">
        <v>32</v>
      </c>
      <c r="G14">
        <v>0</v>
      </c>
      <c r="H14">
        <v>0</v>
      </c>
      <c r="I14">
        <v>0</v>
      </c>
      <c r="J14">
        <v>0</v>
      </c>
      <c r="K14">
        <v>0</v>
      </c>
    </row>
    <row r="15" spans="1:11">
      <c r="A15">
        <v>5185</v>
      </c>
      <c r="B15" t="s">
        <v>24</v>
      </c>
      <c r="C15" t="s">
        <v>8</v>
      </c>
      <c r="D15">
        <v>4014</v>
      </c>
      <c r="E15">
        <v>55</v>
      </c>
      <c r="F15">
        <v>3376</v>
      </c>
      <c r="G15">
        <v>50</v>
      </c>
      <c r="H15">
        <v>90</v>
      </c>
      <c r="I15">
        <v>498</v>
      </c>
      <c r="J15">
        <v>0</v>
      </c>
      <c r="K15">
        <v>638</v>
      </c>
    </row>
    <row r="16" spans="1:11">
      <c r="A16">
        <v>3337</v>
      </c>
      <c r="B16" t="s">
        <v>228</v>
      </c>
      <c r="C16" t="s">
        <v>67</v>
      </c>
      <c r="D16">
        <v>7443</v>
      </c>
      <c r="E16">
        <v>55</v>
      </c>
      <c r="F16">
        <v>7443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>
      <c r="A17">
        <v>2288</v>
      </c>
      <c r="B17" t="s">
        <v>209</v>
      </c>
      <c r="C17" t="s">
        <v>210</v>
      </c>
      <c r="D17">
        <v>16823</v>
      </c>
      <c r="E17">
        <v>55</v>
      </c>
      <c r="F17">
        <v>16713</v>
      </c>
      <c r="G17">
        <v>42</v>
      </c>
      <c r="H17">
        <v>52</v>
      </c>
      <c r="I17">
        <v>16</v>
      </c>
      <c r="J17">
        <v>0</v>
      </c>
      <c r="K17">
        <v>110</v>
      </c>
    </row>
    <row r="18" spans="1:11">
      <c r="A18">
        <v>2993</v>
      </c>
      <c r="B18" t="s">
        <v>31</v>
      </c>
      <c r="C18" t="s">
        <v>32</v>
      </c>
      <c r="D18">
        <v>54679</v>
      </c>
      <c r="E18">
        <v>55</v>
      </c>
      <c r="F18">
        <v>51031</v>
      </c>
      <c r="G18">
        <v>832</v>
      </c>
      <c r="H18">
        <v>782</v>
      </c>
      <c r="I18">
        <v>2034</v>
      </c>
      <c r="J18">
        <v>0</v>
      </c>
      <c r="K18">
        <v>3648</v>
      </c>
    </row>
    <row r="19" spans="1:11">
      <c r="A19">
        <v>5812</v>
      </c>
      <c r="B19" t="s">
        <v>33</v>
      </c>
      <c r="C19" t="s">
        <v>34</v>
      </c>
      <c r="D19">
        <v>458</v>
      </c>
      <c r="E19">
        <v>54</v>
      </c>
      <c r="F19">
        <v>412</v>
      </c>
      <c r="G19">
        <v>6</v>
      </c>
      <c r="H19">
        <v>32</v>
      </c>
      <c r="I19">
        <v>8</v>
      </c>
      <c r="J19">
        <v>0</v>
      </c>
      <c r="K19">
        <v>46</v>
      </c>
    </row>
    <row r="20" spans="1:11">
      <c r="A20">
        <v>1829</v>
      </c>
      <c r="B20" t="s">
        <v>143</v>
      </c>
      <c r="C20" t="s">
        <v>144</v>
      </c>
      <c r="D20">
        <v>42928</v>
      </c>
      <c r="E20">
        <v>55</v>
      </c>
      <c r="F20">
        <v>39996</v>
      </c>
      <c r="G20">
        <v>338</v>
      </c>
      <c r="H20">
        <v>396</v>
      </c>
      <c r="I20">
        <v>2198</v>
      </c>
      <c r="J20">
        <v>0</v>
      </c>
      <c r="K20">
        <v>2932</v>
      </c>
    </row>
    <row r="21" spans="1:11">
      <c r="A21">
        <v>4460</v>
      </c>
      <c r="B21" t="s">
        <v>211</v>
      </c>
      <c r="C21" t="s">
        <v>212</v>
      </c>
      <c r="D21">
        <v>11859</v>
      </c>
      <c r="E21">
        <v>55</v>
      </c>
      <c r="F21">
        <v>8593</v>
      </c>
      <c r="G21">
        <v>566</v>
      </c>
      <c r="H21">
        <v>792</v>
      </c>
      <c r="I21">
        <v>1908</v>
      </c>
      <c r="J21">
        <v>0</v>
      </c>
      <c r="K21">
        <v>3266</v>
      </c>
    </row>
    <row r="22" spans="1:11">
      <c r="A22">
        <v>4663</v>
      </c>
      <c r="B22" t="s">
        <v>37</v>
      </c>
      <c r="C22" t="s">
        <v>38</v>
      </c>
      <c r="D22">
        <v>14217</v>
      </c>
      <c r="E22">
        <v>39</v>
      </c>
      <c r="F22">
        <v>12457</v>
      </c>
      <c r="G22">
        <v>290</v>
      </c>
      <c r="H22">
        <v>216</v>
      </c>
      <c r="I22">
        <v>1254</v>
      </c>
      <c r="J22">
        <v>0</v>
      </c>
      <c r="K22">
        <v>1760</v>
      </c>
    </row>
    <row r="23" spans="1:11">
      <c r="A23">
        <v>6082</v>
      </c>
      <c r="B23" t="s">
        <v>39</v>
      </c>
      <c r="C23" t="s">
        <v>40</v>
      </c>
      <c r="D23">
        <v>6047</v>
      </c>
      <c r="E23">
        <v>55</v>
      </c>
      <c r="F23">
        <v>3961</v>
      </c>
      <c r="G23">
        <v>180</v>
      </c>
      <c r="H23">
        <v>118</v>
      </c>
      <c r="I23">
        <v>1788</v>
      </c>
      <c r="J23">
        <v>0</v>
      </c>
      <c r="K23">
        <v>2086</v>
      </c>
    </row>
    <row r="24" spans="1:11">
      <c r="A24">
        <v>5341</v>
      </c>
      <c r="B24" t="s">
        <v>231</v>
      </c>
      <c r="C24" t="s">
        <v>232</v>
      </c>
      <c r="D24">
        <v>2605</v>
      </c>
      <c r="E24">
        <v>39</v>
      </c>
      <c r="F24">
        <v>2449</v>
      </c>
      <c r="G24">
        <v>94</v>
      </c>
      <c r="H24">
        <v>8</v>
      </c>
      <c r="I24">
        <v>54</v>
      </c>
      <c r="J24">
        <v>0</v>
      </c>
      <c r="K24">
        <v>156</v>
      </c>
    </row>
    <row r="25" spans="1:11">
      <c r="A25">
        <v>5176</v>
      </c>
      <c r="B25" t="s">
        <v>131</v>
      </c>
      <c r="C25" t="s">
        <v>132</v>
      </c>
      <c r="D25">
        <v>9756</v>
      </c>
      <c r="E25">
        <v>55</v>
      </c>
      <c r="F25">
        <v>6760</v>
      </c>
      <c r="G25">
        <v>232</v>
      </c>
      <c r="H25">
        <v>530</v>
      </c>
      <c r="I25">
        <v>2234</v>
      </c>
      <c r="J25">
        <v>0</v>
      </c>
      <c r="K25">
        <v>2996</v>
      </c>
    </row>
    <row r="26" spans="1:11">
      <c r="A26">
        <v>6517</v>
      </c>
      <c r="B26" t="s">
        <v>43</v>
      </c>
      <c r="C26" t="s">
        <v>44</v>
      </c>
      <c r="D26">
        <v>475</v>
      </c>
      <c r="E26">
        <v>55</v>
      </c>
      <c r="F26">
        <v>295</v>
      </c>
      <c r="G26">
        <v>40</v>
      </c>
      <c r="H26">
        <v>28</v>
      </c>
      <c r="I26">
        <v>112</v>
      </c>
      <c r="J26">
        <v>0</v>
      </c>
      <c r="K26">
        <v>180</v>
      </c>
    </row>
    <row r="27" spans="1:11">
      <c r="A27">
        <v>6170</v>
      </c>
      <c r="B27" t="s">
        <v>45</v>
      </c>
      <c r="C27" t="s">
        <v>46</v>
      </c>
      <c r="D27">
        <v>13309</v>
      </c>
      <c r="E27">
        <v>55</v>
      </c>
      <c r="F27">
        <v>10157</v>
      </c>
      <c r="G27">
        <v>710</v>
      </c>
      <c r="H27">
        <v>1084</v>
      </c>
      <c r="I27">
        <v>1358</v>
      </c>
      <c r="J27">
        <v>0</v>
      </c>
      <c r="K27">
        <v>3152</v>
      </c>
    </row>
    <row r="28" spans="1:11">
      <c r="A28">
        <v>5966</v>
      </c>
      <c r="B28" t="s">
        <v>147</v>
      </c>
      <c r="C28" t="s">
        <v>148</v>
      </c>
      <c r="D28">
        <v>909</v>
      </c>
      <c r="E28">
        <v>55</v>
      </c>
      <c r="F28">
        <v>589</v>
      </c>
      <c r="G28">
        <v>50</v>
      </c>
      <c r="H28">
        <v>48</v>
      </c>
      <c r="I28">
        <v>222</v>
      </c>
      <c r="J28">
        <v>0</v>
      </c>
      <c r="K28">
        <v>320</v>
      </c>
    </row>
    <row r="29" spans="1:11">
      <c r="A29">
        <v>4041</v>
      </c>
      <c r="B29" t="s">
        <v>149</v>
      </c>
      <c r="C29" t="s">
        <v>150</v>
      </c>
      <c r="D29">
        <v>18430</v>
      </c>
      <c r="E29">
        <v>54</v>
      </c>
      <c r="F29">
        <v>17755</v>
      </c>
      <c r="G29">
        <v>281</v>
      </c>
      <c r="H29">
        <v>210</v>
      </c>
      <c r="I29">
        <v>184</v>
      </c>
      <c r="J29">
        <v>0</v>
      </c>
      <c r="K29">
        <v>675</v>
      </c>
    </row>
    <row r="30" spans="1:11">
      <c r="A30">
        <v>4204</v>
      </c>
      <c r="B30" t="s">
        <v>133</v>
      </c>
      <c r="C30" t="s">
        <v>134</v>
      </c>
      <c r="D30">
        <v>25975</v>
      </c>
      <c r="E30">
        <v>54</v>
      </c>
      <c r="F30">
        <v>20917</v>
      </c>
      <c r="G30">
        <v>1323</v>
      </c>
      <c r="H30">
        <v>622</v>
      </c>
      <c r="I30">
        <v>3113</v>
      </c>
      <c r="J30">
        <v>0</v>
      </c>
      <c r="K30">
        <v>5058</v>
      </c>
    </row>
    <row r="31" spans="1:11">
      <c r="A31">
        <v>6550</v>
      </c>
      <c r="B31" t="s">
        <v>135</v>
      </c>
      <c r="C31" t="s">
        <v>136</v>
      </c>
      <c r="D31">
        <v>344</v>
      </c>
      <c r="E31">
        <v>55</v>
      </c>
      <c r="F31">
        <v>198</v>
      </c>
      <c r="G31">
        <v>6</v>
      </c>
      <c r="H31">
        <v>28</v>
      </c>
      <c r="I31">
        <v>112</v>
      </c>
      <c r="J31">
        <v>0</v>
      </c>
      <c r="K31">
        <v>146</v>
      </c>
    </row>
    <row r="32" spans="1:11">
      <c r="A32">
        <v>1616</v>
      </c>
      <c r="B32" t="s">
        <v>47</v>
      </c>
      <c r="C32" t="s">
        <v>48</v>
      </c>
      <c r="D32">
        <v>16095</v>
      </c>
      <c r="E32">
        <v>55</v>
      </c>
      <c r="F32">
        <v>14027</v>
      </c>
      <c r="G32">
        <v>464</v>
      </c>
      <c r="H32">
        <v>216</v>
      </c>
      <c r="I32">
        <v>1388</v>
      </c>
      <c r="J32">
        <v>0</v>
      </c>
      <c r="K32">
        <v>2068</v>
      </c>
    </row>
    <row r="33" spans="1:11">
      <c r="A33">
        <v>6680</v>
      </c>
      <c r="B33" t="s">
        <v>217</v>
      </c>
      <c r="C33" t="s">
        <v>132</v>
      </c>
      <c r="D33">
        <v>140</v>
      </c>
      <c r="E33">
        <v>55</v>
      </c>
      <c r="F33">
        <v>0</v>
      </c>
      <c r="G33">
        <v>54</v>
      </c>
      <c r="H33">
        <v>38</v>
      </c>
      <c r="I33">
        <v>48</v>
      </c>
      <c r="J33">
        <v>0</v>
      </c>
      <c r="K33">
        <v>140</v>
      </c>
    </row>
    <row r="34" spans="1:11">
      <c r="A34">
        <v>5822</v>
      </c>
      <c r="B34" t="s">
        <v>49</v>
      </c>
      <c r="C34" t="s">
        <v>50</v>
      </c>
      <c r="D34">
        <v>2756</v>
      </c>
      <c r="E34">
        <v>55</v>
      </c>
      <c r="F34">
        <v>2456</v>
      </c>
      <c r="G34">
        <v>62</v>
      </c>
      <c r="H34">
        <v>100</v>
      </c>
      <c r="I34">
        <v>138</v>
      </c>
      <c r="J34">
        <v>0</v>
      </c>
      <c r="K34">
        <v>300</v>
      </c>
    </row>
    <row r="35" spans="1:11">
      <c r="A35">
        <v>5818</v>
      </c>
      <c r="B35" t="s">
        <v>53</v>
      </c>
      <c r="C35" t="s">
        <v>54</v>
      </c>
      <c r="D35">
        <v>9187</v>
      </c>
      <c r="E35">
        <v>55</v>
      </c>
      <c r="F35">
        <v>6989</v>
      </c>
      <c r="G35">
        <v>192</v>
      </c>
      <c r="H35">
        <v>166</v>
      </c>
      <c r="I35">
        <v>1840</v>
      </c>
      <c r="J35">
        <v>0</v>
      </c>
      <c r="K35">
        <v>2198</v>
      </c>
    </row>
    <row r="36" spans="1:11">
      <c r="A36">
        <v>5154</v>
      </c>
      <c r="B36" t="s">
        <v>55</v>
      </c>
      <c r="C36" t="s">
        <v>56</v>
      </c>
      <c r="D36">
        <v>2402</v>
      </c>
      <c r="E36">
        <v>55</v>
      </c>
      <c r="F36">
        <v>2114</v>
      </c>
      <c r="G36">
        <v>22</v>
      </c>
      <c r="H36">
        <v>28</v>
      </c>
      <c r="I36">
        <v>238</v>
      </c>
      <c r="J36">
        <v>0</v>
      </c>
      <c r="K36">
        <v>288</v>
      </c>
    </row>
    <row r="37" spans="1:11">
      <c r="A37">
        <v>5453</v>
      </c>
      <c r="B37" t="s">
        <v>57</v>
      </c>
      <c r="C37" t="s">
        <v>58</v>
      </c>
      <c r="D37">
        <v>2565</v>
      </c>
      <c r="E37">
        <v>55</v>
      </c>
      <c r="F37">
        <v>2383</v>
      </c>
      <c r="G37">
        <v>100</v>
      </c>
      <c r="H37">
        <v>70</v>
      </c>
      <c r="I37">
        <v>12</v>
      </c>
      <c r="J37">
        <v>0</v>
      </c>
      <c r="K37">
        <v>182</v>
      </c>
    </row>
    <row r="38" spans="1:11">
      <c r="A38">
        <v>6276</v>
      </c>
      <c r="B38" t="s">
        <v>61</v>
      </c>
      <c r="C38" t="s">
        <v>62</v>
      </c>
      <c r="D38">
        <v>965</v>
      </c>
      <c r="E38">
        <v>55</v>
      </c>
      <c r="F38">
        <v>789</v>
      </c>
      <c r="G38">
        <v>54</v>
      </c>
      <c r="H38">
        <v>48</v>
      </c>
      <c r="I38">
        <v>74</v>
      </c>
      <c r="J38">
        <v>0</v>
      </c>
      <c r="K38">
        <v>176</v>
      </c>
    </row>
    <row r="39" spans="1:11">
      <c r="A39">
        <v>6275</v>
      </c>
      <c r="B39" t="s">
        <v>61</v>
      </c>
      <c r="C39" t="s">
        <v>63</v>
      </c>
      <c r="D39">
        <v>762</v>
      </c>
      <c r="E39">
        <v>55</v>
      </c>
      <c r="F39">
        <v>540</v>
      </c>
      <c r="G39">
        <v>28</v>
      </c>
      <c r="H39">
        <v>38</v>
      </c>
      <c r="I39">
        <v>156</v>
      </c>
      <c r="J39">
        <v>0</v>
      </c>
      <c r="K39">
        <v>222</v>
      </c>
    </row>
    <row r="40" spans="1:11">
      <c r="A40">
        <v>4899</v>
      </c>
      <c r="B40" t="s">
        <v>64</v>
      </c>
      <c r="C40" t="s">
        <v>65</v>
      </c>
      <c r="D40">
        <v>21052</v>
      </c>
      <c r="E40">
        <v>55</v>
      </c>
      <c r="F40">
        <v>18182</v>
      </c>
      <c r="G40">
        <v>1160</v>
      </c>
      <c r="H40">
        <v>926</v>
      </c>
      <c r="I40">
        <v>784</v>
      </c>
      <c r="J40">
        <v>0</v>
      </c>
      <c r="K40">
        <v>2870</v>
      </c>
    </row>
    <row r="41" spans="1:11">
      <c r="A41">
        <v>3110</v>
      </c>
      <c r="B41" t="s">
        <v>66</v>
      </c>
      <c r="C41" t="s">
        <v>67</v>
      </c>
      <c r="D41">
        <v>3573</v>
      </c>
      <c r="E41">
        <v>55</v>
      </c>
      <c r="F41">
        <v>3573</v>
      </c>
      <c r="G41">
        <v>0</v>
      </c>
      <c r="H41">
        <v>0</v>
      </c>
      <c r="I41">
        <v>0</v>
      </c>
      <c r="J41">
        <v>0</v>
      </c>
      <c r="K41">
        <v>0</v>
      </c>
    </row>
    <row r="42" spans="1:11">
      <c r="A42">
        <v>3111</v>
      </c>
      <c r="B42" t="s">
        <v>66</v>
      </c>
      <c r="C42" t="s">
        <v>68</v>
      </c>
      <c r="D42">
        <v>5382</v>
      </c>
      <c r="E42">
        <v>55</v>
      </c>
      <c r="F42">
        <v>5354</v>
      </c>
      <c r="G42">
        <v>28</v>
      </c>
      <c r="H42">
        <v>0</v>
      </c>
      <c r="I42">
        <v>0</v>
      </c>
      <c r="J42">
        <v>0</v>
      </c>
      <c r="K42">
        <v>28</v>
      </c>
    </row>
    <row r="43" spans="1:11">
      <c r="A43">
        <v>5835</v>
      </c>
      <c r="B43" t="s">
        <v>219</v>
      </c>
      <c r="C43" t="s">
        <v>155</v>
      </c>
      <c r="D43">
        <v>2130</v>
      </c>
      <c r="E43">
        <v>54</v>
      </c>
      <c r="F43">
        <v>1810</v>
      </c>
      <c r="G43">
        <v>152</v>
      </c>
      <c r="H43">
        <v>64</v>
      </c>
      <c r="I43">
        <v>104</v>
      </c>
      <c r="J43">
        <v>0</v>
      </c>
      <c r="K43">
        <v>320</v>
      </c>
    </row>
    <row r="44" spans="1:11">
      <c r="A44">
        <v>6679</v>
      </c>
      <c r="B44" t="s">
        <v>220</v>
      </c>
      <c r="C44" t="s">
        <v>8</v>
      </c>
      <c r="D44">
        <v>908</v>
      </c>
      <c r="E44">
        <v>55</v>
      </c>
      <c r="F44">
        <v>0</v>
      </c>
      <c r="G44">
        <v>114</v>
      </c>
      <c r="H44">
        <v>138</v>
      </c>
      <c r="I44">
        <v>656</v>
      </c>
      <c r="J44">
        <v>0</v>
      </c>
      <c r="K44">
        <v>908</v>
      </c>
    </row>
    <row r="45" spans="1:11">
      <c r="A45">
        <v>4965</v>
      </c>
      <c r="B45" t="s">
        <v>221</v>
      </c>
      <c r="C45" t="s">
        <v>222</v>
      </c>
      <c r="D45">
        <v>4589</v>
      </c>
      <c r="E45">
        <v>49</v>
      </c>
      <c r="F45">
        <v>2273</v>
      </c>
      <c r="G45">
        <v>116</v>
      </c>
      <c r="H45">
        <v>250</v>
      </c>
      <c r="I45">
        <v>1950</v>
      </c>
      <c r="J45">
        <v>0</v>
      </c>
      <c r="K45">
        <v>2316</v>
      </c>
    </row>
    <row r="46" spans="1:11">
      <c r="A46">
        <v>6481</v>
      </c>
      <c r="B46" t="s">
        <v>72</v>
      </c>
      <c r="C46" t="s">
        <v>73</v>
      </c>
      <c r="D46">
        <v>876</v>
      </c>
      <c r="E46">
        <v>55</v>
      </c>
      <c r="F46">
        <v>352</v>
      </c>
      <c r="G46">
        <v>108</v>
      </c>
      <c r="H46">
        <v>86</v>
      </c>
      <c r="I46">
        <v>330</v>
      </c>
      <c r="J46">
        <v>0</v>
      </c>
      <c r="K46">
        <v>524</v>
      </c>
    </row>
    <row r="47" spans="1:11">
      <c r="A47">
        <v>4682</v>
      </c>
      <c r="B47" t="s">
        <v>137</v>
      </c>
      <c r="C47" t="s">
        <v>215</v>
      </c>
      <c r="D47">
        <v>18492</v>
      </c>
      <c r="E47">
        <v>54</v>
      </c>
      <c r="F47">
        <v>13697</v>
      </c>
      <c r="G47">
        <v>1421</v>
      </c>
      <c r="H47">
        <v>796</v>
      </c>
      <c r="I47">
        <v>2578</v>
      </c>
      <c r="J47">
        <v>0</v>
      </c>
      <c r="K47">
        <v>4795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Ruler="0" topLeftCell="A5" zoomScale="200" zoomScaleNormal="200" zoomScalePageLayoutView="200" workbookViewId="0">
      <selection activeCell="B54" sqref="B54:B57"/>
    </sheetView>
  </sheetViews>
  <sheetFormatPr baseColWidth="10" defaultRowHeight="9" customHeight="1" x14ac:dyDescent="0"/>
  <cols>
    <col min="1" max="1" width="6.33203125" style="292" customWidth="1"/>
    <col min="2" max="2" width="14" style="291" customWidth="1"/>
    <col min="3" max="3" width="7.1640625" style="291" customWidth="1"/>
    <col min="4" max="4" width="9.83203125" style="332" customWidth="1"/>
    <col min="5" max="5" width="7.1640625" style="291" customWidth="1"/>
    <col min="6" max="6" width="16.5" style="291" customWidth="1"/>
    <col min="7" max="7" width="9.33203125" style="291" customWidth="1"/>
    <col min="8" max="9" width="9.33203125" style="292" customWidth="1"/>
    <col min="10" max="10" width="9.33203125" style="330" customWidth="1"/>
    <col min="11" max="11" width="9.33203125" style="343" customWidth="1"/>
    <col min="12" max="12" width="9.33203125" style="292" customWidth="1"/>
    <col min="13" max="13" width="10.1640625" style="319" customWidth="1"/>
    <col min="14" max="16384" width="10.83203125" style="291"/>
  </cols>
  <sheetData>
    <row r="1" spans="1:13" ht="9" customHeight="1">
      <c r="A1" s="373" t="s">
        <v>236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ht="9" customHeight="1">
      <c r="A2" s="293"/>
      <c r="B2" s="294"/>
      <c r="C2" s="294"/>
      <c r="D2" s="297"/>
      <c r="E2" s="294"/>
      <c r="F2" s="294"/>
      <c r="G2" s="294"/>
      <c r="H2" s="293"/>
      <c r="I2" s="293"/>
      <c r="J2" s="349"/>
      <c r="K2" s="344"/>
      <c r="L2" s="293"/>
      <c r="M2" s="295"/>
    </row>
    <row r="3" spans="1:13" ht="9" customHeight="1">
      <c r="A3" s="296" t="s">
        <v>86</v>
      </c>
      <c r="B3" s="297" t="s">
        <v>74</v>
      </c>
      <c r="C3" s="297" t="s">
        <v>75</v>
      </c>
      <c r="D3" s="331" t="s">
        <v>76</v>
      </c>
      <c r="E3" s="296" t="s">
        <v>77</v>
      </c>
      <c r="F3" s="297" t="s">
        <v>78</v>
      </c>
      <c r="G3" s="296" t="s">
        <v>79</v>
      </c>
      <c r="H3" s="296" t="s">
        <v>80</v>
      </c>
      <c r="I3" s="296" t="s">
        <v>81</v>
      </c>
      <c r="J3" s="349" t="s">
        <v>82</v>
      </c>
      <c r="K3" s="344" t="s">
        <v>83</v>
      </c>
      <c r="L3" s="296" t="s">
        <v>84</v>
      </c>
      <c r="M3" s="296" t="s">
        <v>85</v>
      </c>
    </row>
    <row r="4" spans="1:13" ht="9" customHeight="1">
      <c r="A4" s="305">
        <v>4204</v>
      </c>
      <c r="B4" s="300" t="s">
        <v>133</v>
      </c>
      <c r="C4" s="302" t="s">
        <v>134</v>
      </c>
      <c r="D4" s="105">
        <v>25975</v>
      </c>
      <c r="E4" s="299">
        <v>54</v>
      </c>
      <c r="F4" s="302" t="s">
        <v>22</v>
      </c>
      <c r="G4" s="354" t="s">
        <v>117</v>
      </c>
      <c r="H4" s="305">
        <v>20917</v>
      </c>
      <c r="I4" s="305">
        <v>1323</v>
      </c>
      <c r="J4" s="305">
        <v>622</v>
      </c>
      <c r="K4" s="106">
        <v>3113</v>
      </c>
      <c r="L4" s="104">
        <v>0</v>
      </c>
      <c r="M4" s="104">
        <v>5058</v>
      </c>
    </row>
    <row r="5" spans="1:13" ht="9" customHeight="1">
      <c r="A5" s="299">
        <v>3319</v>
      </c>
      <c r="B5" s="300" t="s">
        <v>145</v>
      </c>
      <c r="C5" s="301" t="s">
        <v>146</v>
      </c>
      <c r="D5" s="105">
        <v>33637</v>
      </c>
      <c r="E5" s="299">
        <v>55</v>
      </c>
      <c r="F5" s="302" t="s">
        <v>2</v>
      </c>
      <c r="G5" s="325" t="s">
        <v>116</v>
      </c>
      <c r="H5" s="299">
        <v>30037</v>
      </c>
      <c r="I5" s="299">
        <v>812</v>
      </c>
      <c r="J5" s="305">
        <v>186</v>
      </c>
      <c r="K5" s="106">
        <v>2602</v>
      </c>
      <c r="L5" s="104">
        <v>0</v>
      </c>
      <c r="M5" s="104">
        <v>3600</v>
      </c>
    </row>
    <row r="6" spans="1:13" ht="9" customHeight="1">
      <c r="A6" s="305">
        <v>6482</v>
      </c>
      <c r="B6" s="300" t="s">
        <v>137</v>
      </c>
      <c r="C6" s="302" t="s">
        <v>60</v>
      </c>
      <c r="D6" s="105">
        <v>18492</v>
      </c>
      <c r="E6" s="305">
        <v>54</v>
      </c>
      <c r="F6" s="302" t="s">
        <v>22</v>
      </c>
      <c r="G6" s="340" t="s">
        <v>117</v>
      </c>
      <c r="H6" s="330">
        <v>13697</v>
      </c>
      <c r="I6" s="330">
        <v>1421</v>
      </c>
      <c r="J6" s="330">
        <v>796</v>
      </c>
      <c r="K6" s="106">
        <v>2578</v>
      </c>
      <c r="L6" s="104">
        <v>0</v>
      </c>
      <c r="M6" s="104">
        <v>4795</v>
      </c>
    </row>
    <row r="7" spans="1:13" ht="9" customHeight="1">
      <c r="A7" s="299">
        <v>5874</v>
      </c>
      <c r="B7" s="300" t="s">
        <v>6</v>
      </c>
      <c r="C7" s="301" t="s">
        <v>8</v>
      </c>
      <c r="D7" s="105">
        <v>11632</v>
      </c>
      <c r="E7" s="299">
        <v>55</v>
      </c>
      <c r="F7" s="302" t="s">
        <v>2</v>
      </c>
      <c r="G7" s="327" t="s">
        <v>118</v>
      </c>
      <c r="H7" s="299">
        <v>8493</v>
      </c>
      <c r="I7" s="299">
        <v>261</v>
      </c>
      <c r="J7" s="305">
        <v>418</v>
      </c>
      <c r="K7" s="106">
        <v>2460</v>
      </c>
      <c r="L7" s="104">
        <v>0</v>
      </c>
      <c r="M7" s="104">
        <v>3139</v>
      </c>
    </row>
    <row r="8" spans="1:13" ht="9" customHeight="1">
      <c r="A8" s="299">
        <v>5176</v>
      </c>
      <c r="B8" s="300" t="s">
        <v>131</v>
      </c>
      <c r="C8" s="301" t="s">
        <v>132</v>
      </c>
      <c r="D8" s="105">
        <v>9756</v>
      </c>
      <c r="E8" s="299">
        <v>55</v>
      </c>
      <c r="F8" s="302" t="s">
        <v>2</v>
      </c>
      <c r="G8" s="352" t="s">
        <v>118</v>
      </c>
      <c r="H8" s="299">
        <v>6760</v>
      </c>
      <c r="I8" s="299">
        <v>232</v>
      </c>
      <c r="J8" s="305">
        <v>530</v>
      </c>
      <c r="K8" s="106">
        <v>2234</v>
      </c>
      <c r="L8" s="104">
        <v>0</v>
      </c>
      <c r="M8" s="104">
        <v>2996</v>
      </c>
    </row>
    <row r="9" spans="1:13" ht="9" customHeight="1">
      <c r="A9" s="299">
        <v>1829</v>
      </c>
      <c r="B9" s="300" t="s">
        <v>143</v>
      </c>
      <c r="C9" s="301" t="s">
        <v>144</v>
      </c>
      <c r="D9" s="105">
        <v>42928</v>
      </c>
      <c r="E9" s="299">
        <v>55</v>
      </c>
      <c r="F9" s="302" t="s">
        <v>2</v>
      </c>
      <c r="G9" s="325" t="s">
        <v>116</v>
      </c>
      <c r="H9" s="299">
        <v>39996</v>
      </c>
      <c r="I9" s="299">
        <v>338</v>
      </c>
      <c r="J9" s="305">
        <v>396</v>
      </c>
      <c r="K9" s="106">
        <v>2198</v>
      </c>
      <c r="L9" s="104">
        <v>0</v>
      </c>
      <c r="M9" s="104">
        <v>2932</v>
      </c>
    </row>
    <row r="10" spans="1:13" ht="9" customHeight="1">
      <c r="A10" s="299">
        <v>2993</v>
      </c>
      <c r="B10" s="300" t="s">
        <v>31</v>
      </c>
      <c r="C10" s="301" t="s">
        <v>32</v>
      </c>
      <c r="D10" s="105">
        <v>54679</v>
      </c>
      <c r="E10" s="299">
        <v>55</v>
      </c>
      <c r="F10" s="302" t="s">
        <v>2</v>
      </c>
      <c r="G10" s="325" t="s">
        <v>116</v>
      </c>
      <c r="H10" s="299">
        <v>51031</v>
      </c>
      <c r="I10" s="299">
        <v>832</v>
      </c>
      <c r="J10" s="305">
        <v>782</v>
      </c>
      <c r="K10" s="106">
        <v>2034</v>
      </c>
      <c r="L10" s="104">
        <v>0</v>
      </c>
      <c r="M10" s="104">
        <v>3648</v>
      </c>
    </row>
    <row r="11" spans="1:13" ht="9" customHeight="1">
      <c r="A11" s="299">
        <v>4965</v>
      </c>
      <c r="B11" s="300" t="s">
        <v>221</v>
      </c>
      <c r="C11" s="301" t="s">
        <v>222</v>
      </c>
      <c r="D11" s="105">
        <v>4589</v>
      </c>
      <c r="E11" s="299">
        <v>49</v>
      </c>
      <c r="F11" s="301" t="s">
        <v>225</v>
      </c>
      <c r="G11" s="353" t="s">
        <v>119</v>
      </c>
      <c r="H11" s="305">
        <v>2273</v>
      </c>
      <c r="I11" s="305">
        <v>116</v>
      </c>
      <c r="J11" s="305">
        <v>250</v>
      </c>
      <c r="K11" s="106">
        <v>1950</v>
      </c>
      <c r="L11" s="104">
        <v>0</v>
      </c>
      <c r="M11" s="104">
        <v>2316</v>
      </c>
    </row>
    <row r="12" spans="1:13" ht="9" customHeight="1">
      <c r="A12" s="299">
        <v>4460</v>
      </c>
      <c r="B12" s="300" t="s">
        <v>211</v>
      </c>
      <c r="C12" s="301" t="s">
        <v>212</v>
      </c>
      <c r="D12" s="105">
        <v>11859</v>
      </c>
      <c r="E12" s="299">
        <v>55</v>
      </c>
      <c r="F12" s="302" t="s">
        <v>2</v>
      </c>
      <c r="G12" s="327" t="s">
        <v>118</v>
      </c>
      <c r="H12" s="299">
        <v>8593</v>
      </c>
      <c r="I12" s="299">
        <v>566</v>
      </c>
      <c r="J12" s="305">
        <v>792</v>
      </c>
      <c r="K12" s="106">
        <v>1908</v>
      </c>
      <c r="L12" s="104">
        <v>0</v>
      </c>
      <c r="M12" s="104">
        <v>3266</v>
      </c>
    </row>
    <row r="13" spans="1:13" ht="9" customHeight="1">
      <c r="A13" s="299">
        <v>5818</v>
      </c>
      <c r="B13" s="300" t="s">
        <v>53</v>
      </c>
      <c r="C13" s="301" t="s">
        <v>54</v>
      </c>
      <c r="D13" s="105">
        <v>9187</v>
      </c>
      <c r="E13" s="299">
        <v>55</v>
      </c>
      <c r="F13" s="302" t="s">
        <v>2</v>
      </c>
      <c r="G13" s="327" t="s">
        <v>118</v>
      </c>
      <c r="H13" s="299">
        <v>6989</v>
      </c>
      <c r="I13" s="299">
        <v>192</v>
      </c>
      <c r="J13" s="305">
        <v>166</v>
      </c>
      <c r="K13" s="106">
        <v>1840</v>
      </c>
      <c r="L13" s="104">
        <v>0</v>
      </c>
      <c r="M13" s="104">
        <v>2198</v>
      </c>
    </row>
    <row r="14" spans="1:13" ht="9" customHeight="1">
      <c r="A14" s="299">
        <v>6082</v>
      </c>
      <c r="B14" s="300" t="s">
        <v>39</v>
      </c>
      <c r="C14" s="301" t="s">
        <v>40</v>
      </c>
      <c r="D14" s="105">
        <v>6047</v>
      </c>
      <c r="E14" s="299">
        <v>55</v>
      </c>
      <c r="F14" s="302" t="s">
        <v>2</v>
      </c>
      <c r="G14" s="326" t="s">
        <v>119</v>
      </c>
      <c r="H14" s="299">
        <v>3961</v>
      </c>
      <c r="I14" s="299">
        <v>180</v>
      </c>
      <c r="J14" s="305">
        <v>118</v>
      </c>
      <c r="K14" s="106">
        <v>1788</v>
      </c>
      <c r="L14" s="104">
        <v>0</v>
      </c>
      <c r="M14" s="104">
        <v>2086</v>
      </c>
    </row>
    <row r="15" spans="1:13" ht="9" customHeight="1">
      <c r="A15" s="299">
        <v>5873</v>
      </c>
      <c r="B15" s="300" t="s">
        <v>6</v>
      </c>
      <c r="C15" s="301" t="s">
        <v>7</v>
      </c>
      <c r="D15" s="105">
        <v>7403</v>
      </c>
      <c r="E15" s="299">
        <v>55</v>
      </c>
      <c r="F15" s="302" t="s">
        <v>2</v>
      </c>
      <c r="G15" s="334" t="s">
        <v>239</v>
      </c>
      <c r="H15" s="299">
        <v>5178</v>
      </c>
      <c r="I15" s="299">
        <v>221</v>
      </c>
      <c r="J15" s="305">
        <v>290</v>
      </c>
      <c r="K15" s="106">
        <v>1714</v>
      </c>
      <c r="L15" s="104">
        <v>0</v>
      </c>
      <c r="M15" s="104">
        <v>2225</v>
      </c>
    </row>
    <row r="16" spans="1:13" ht="9" customHeight="1">
      <c r="A16" s="299">
        <v>1616</v>
      </c>
      <c r="B16" s="300" t="s">
        <v>47</v>
      </c>
      <c r="C16" s="301" t="s">
        <v>48</v>
      </c>
      <c r="D16" s="105">
        <v>16095</v>
      </c>
      <c r="E16" s="299">
        <v>55</v>
      </c>
      <c r="F16" s="302" t="s">
        <v>2</v>
      </c>
      <c r="G16" s="352" t="s">
        <v>240</v>
      </c>
      <c r="H16" s="299">
        <v>14027</v>
      </c>
      <c r="I16" s="299">
        <v>464</v>
      </c>
      <c r="J16" s="305">
        <v>216</v>
      </c>
      <c r="K16" s="106">
        <v>1388</v>
      </c>
      <c r="L16" s="104">
        <v>0</v>
      </c>
      <c r="M16" s="104">
        <v>2068</v>
      </c>
    </row>
    <row r="17" spans="1:13" ht="9" customHeight="1">
      <c r="A17" s="299">
        <v>6170</v>
      </c>
      <c r="B17" s="300" t="s">
        <v>45</v>
      </c>
      <c r="C17" s="301" t="s">
        <v>46</v>
      </c>
      <c r="D17" s="105">
        <v>13309</v>
      </c>
      <c r="E17" s="299">
        <v>55</v>
      </c>
      <c r="F17" s="302" t="s">
        <v>2</v>
      </c>
      <c r="G17" s="327" t="s">
        <v>118</v>
      </c>
      <c r="H17" s="299">
        <v>10157</v>
      </c>
      <c r="I17" s="299">
        <v>710</v>
      </c>
      <c r="J17" s="305">
        <v>1084</v>
      </c>
      <c r="K17" s="106">
        <v>1358</v>
      </c>
      <c r="L17" s="104">
        <v>0</v>
      </c>
      <c r="M17" s="104">
        <v>3152</v>
      </c>
    </row>
    <row r="18" spans="1:13" ht="9" customHeight="1">
      <c r="A18" s="305">
        <v>4177</v>
      </c>
      <c r="B18" s="300" t="s">
        <v>129</v>
      </c>
      <c r="C18" s="302" t="s">
        <v>130</v>
      </c>
      <c r="D18" s="105">
        <v>13799</v>
      </c>
      <c r="E18" s="299">
        <v>54</v>
      </c>
      <c r="F18" s="302" t="s">
        <v>22</v>
      </c>
      <c r="G18" s="327" t="s">
        <v>118</v>
      </c>
      <c r="H18" s="305">
        <v>10437</v>
      </c>
      <c r="I18" s="305">
        <v>1729</v>
      </c>
      <c r="J18" s="305">
        <v>320</v>
      </c>
      <c r="K18" s="106">
        <v>1313</v>
      </c>
      <c r="L18" s="104">
        <v>0</v>
      </c>
      <c r="M18" s="104">
        <v>3362</v>
      </c>
    </row>
    <row r="19" spans="1:13" ht="9" customHeight="1">
      <c r="A19" s="305">
        <v>4663</v>
      </c>
      <c r="B19" s="300" t="s">
        <v>37</v>
      </c>
      <c r="C19" s="302" t="s">
        <v>38</v>
      </c>
      <c r="D19" s="105">
        <v>14217</v>
      </c>
      <c r="E19" s="305">
        <v>39</v>
      </c>
      <c r="F19" s="302" t="s">
        <v>19</v>
      </c>
      <c r="G19" s="327" t="s">
        <v>118</v>
      </c>
      <c r="H19" s="305">
        <v>12457</v>
      </c>
      <c r="I19" s="305">
        <v>290</v>
      </c>
      <c r="J19" s="305">
        <v>216</v>
      </c>
      <c r="K19" s="106">
        <v>1254</v>
      </c>
      <c r="L19" s="104">
        <v>0</v>
      </c>
      <c r="M19" s="104">
        <v>1760</v>
      </c>
    </row>
    <row r="20" spans="1:13" ht="9" customHeight="1">
      <c r="A20" s="299">
        <v>5078</v>
      </c>
      <c r="B20" s="300" t="s">
        <v>0</v>
      </c>
      <c r="C20" s="301" t="s">
        <v>1</v>
      </c>
      <c r="D20" s="105">
        <v>46294</v>
      </c>
      <c r="E20" s="299">
        <v>55</v>
      </c>
      <c r="F20" s="302" t="s">
        <v>2</v>
      </c>
      <c r="G20" s="325" t="s">
        <v>116</v>
      </c>
      <c r="H20" s="299">
        <v>44571</v>
      </c>
      <c r="I20" s="299">
        <v>280</v>
      </c>
      <c r="J20" s="305">
        <v>448</v>
      </c>
      <c r="K20" s="106">
        <v>995</v>
      </c>
      <c r="L20" s="104">
        <v>0</v>
      </c>
      <c r="M20" s="104">
        <v>1723</v>
      </c>
    </row>
    <row r="21" spans="1:13" ht="9" customHeight="1">
      <c r="A21" s="299">
        <v>4899</v>
      </c>
      <c r="B21" s="300" t="s">
        <v>64</v>
      </c>
      <c r="C21" s="301" t="s">
        <v>65</v>
      </c>
      <c r="D21" s="105">
        <v>21052</v>
      </c>
      <c r="E21" s="299">
        <v>55</v>
      </c>
      <c r="F21" s="302" t="s">
        <v>2</v>
      </c>
      <c r="G21" s="354" t="s">
        <v>117</v>
      </c>
      <c r="H21" s="299">
        <v>18182</v>
      </c>
      <c r="I21" s="299">
        <v>1160</v>
      </c>
      <c r="J21" s="305">
        <v>926</v>
      </c>
      <c r="K21" s="106">
        <v>784</v>
      </c>
      <c r="L21" s="104">
        <v>0</v>
      </c>
      <c r="M21" s="104">
        <v>2870</v>
      </c>
    </row>
    <row r="22" spans="1:13" ht="9" customHeight="1">
      <c r="A22" s="299">
        <v>6679</v>
      </c>
      <c r="B22" s="300" t="s">
        <v>220</v>
      </c>
      <c r="C22" s="301" t="s">
        <v>8</v>
      </c>
      <c r="D22" s="105">
        <v>908</v>
      </c>
      <c r="E22" s="299">
        <v>55</v>
      </c>
      <c r="F22" s="302" t="s">
        <v>2</v>
      </c>
      <c r="G22" s="304" t="s">
        <v>120</v>
      </c>
      <c r="H22" s="299">
        <v>0</v>
      </c>
      <c r="I22" s="299">
        <v>114</v>
      </c>
      <c r="J22" s="305">
        <v>138</v>
      </c>
      <c r="K22" s="106">
        <v>656</v>
      </c>
      <c r="L22" s="104">
        <v>0</v>
      </c>
      <c r="M22" s="104">
        <v>908</v>
      </c>
    </row>
    <row r="23" spans="1:13" ht="9" customHeight="1">
      <c r="A23" s="299">
        <v>5185</v>
      </c>
      <c r="B23" s="300" t="s">
        <v>24</v>
      </c>
      <c r="C23" s="301" t="s">
        <v>8</v>
      </c>
      <c r="D23" s="105">
        <v>4014</v>
      </c>
      <c r="E23" s="299">
        <v>55</v>
      </c>
      <c r="F23" s="302" t="s">
        <v>2</v>
      </c>
      <c r="G23" s="328" t="s">
        <v>119</v>
      </c>
      <c r="H23" s="299">
        <v>3376</v>
      </c>
      <c r="I23" s="299">
        <v>50</v>
      </c>
      <c r="J23" s="305">
        <v>90</v>
      </c>
      <c r="K23" s="106">
        <v>498</v>
      </c>
      <c r="L23" s="104">
        <v>0</v>
      </c>
      <c r="M23" s="104">
        <v>638</v>
      </c>
    </row>
    <row r="24" spans="1:13" ht="9" customHeight="1">
      <c r="A24" s="299">
        <v>5707</v>
      </c>
      <c r="B24" s="300" t="s">
        <v>13</v>
      </c>
      <c r="C24" s="301" t="s">
        <v>14</v>
      </c>
      <c r="D24" s="105">
        <v>5256</v>
      </c>
      <c r="E24" s="299">
        <v>55</v>
      </c>
      <c r="F24" s="302" t="s">
        <v>2</v>
      </c>
      <c r="G24" s="326" t="s">
        <v>119</v>
      </c>
      <c r="H24" s="299">
        <v>4544</v>
      </c>
      <c r="I24" s="299">
        <v>140</v>
      </c>
      <c r="J24" s="305">
        <v>124</v>
      </c>
      <c r="K24" s="106">
        <v>448</v>
      </c>
      <c r="L24" s="104">
        <v>0</v>
      </c>
      <c r="M24" s="104">
        <v>712</v>
      </c>
    </row>
    <row r="25" spans="1:13" ht="9" customHeight="1">
      <c r="A25" s="299">
        <v>4966</v>
      </c>
      <c r="B25" s="300" t="s">
        <v>72</v>
      </c>
      <c r="C25" s="301" t="s">
        <v>73</v>
      </c>
      <c r="D25" s="105">
        <v>876</v>
      </c>
      <c r="E25" s="299">
        <v>55</v>
      </c>
      <c r="F25" s="302" t="s">
        <v>2</v>
      </c>
      <c r="G25" s="304" t="s">
        <v>120</v>
      </c>
      <c r="H25" s="305">
        <v>352</v>
      </c>
      <c r="I25" s="305">
        <v>108</v>
      </c>
      <c r="J25" s="305">
        <v>86</v>
      </c>
      <c r="K25" s="106">
        <v>330</v>
      </c>
      <c r="L25" s="104">
        <v>0</v>
      </c>
      <c r="M25" s="104">
        <v>524</v>
      </c>
    </row>
    <row r="26" spans="1:13" ht="9" customHeight="1">
      <c r="A26" s="299">
        <v>5154</v>
      </c>
      <c r="B26" s="300" t="s">
        <v>55</v>
      </c>
      <c r="C26" s="301" t="s">
        <v>56</v>
      </c>
      <c r="D26" s="105">
        <v>2402</v>
      </c>
      <c r="E26" s="299">
        <v>55</v>
      </c>
      <c r="F26" s="302" t="s">
        <v>2</v>
      </c>
      <c r="G26" s="304" t="s">
        <v>120</v>
      </c>
      <c r="H26" s="299">
        <v>2114</v>
      </c>
      <c r="I26" s="299">
        <v>22</v>
      </c>
      <c r="J26" s="305">
        <v>28</v>
      </c>
      <c r="K26" s="106">
        <v>238</v>
      </c>
      <c r="L26" s="104">
        <v>0</v>
      </c>
      <c r="M26" s="104">
        <v>288</v>
      </c>
    </row>
    <row r="27" spans="1:13" s="306" customFormat="1" ht="9" customHeight="1">
      <c r="A27" s="299">
        <v>5966</v>
      </c>
      <c r="B27" s="300" t="s">
        <v>147</v>
      </c>
      <c r="C27" s="301" t="s">
        <v>148</v>
      </c>
      <c r="D27" s="105">
        <v>909</v>
      </c>
      <c r="E27" s="299">
        <v>55</v>
      </c>
      <c r="F27" s="302" t="s">
        <v>2</v>
      </c>
      <c r="G27" s="304" t="s">
        <v>120</v>
      </c>
      <c r="H27" s="299">
        <v>589</v>
      </c>
      <c r="I27" s="299">
        <v>50</v>
      </c>
      <c r="J27" s="305">
        <v>48</v>
      </c>
      <c r="K27" s="106">
        <v>222</v>
      </c>
      <c r="L27" s="104">
        <v>0</v>
      </c>
      <c r="M27" s="104">
        <v>320</v>
      </c>
    </row>
    <row r="28" spans="1:13" ht="9" customHeight="1">
      <c r="A28" s="299">
        <v>6678</v>
      </c>
      <c r="B28" s="300" t="s">
        <v>216</v>
      </c>
      <c r="C28" s="301" t="s">
        <v>223</v>
      </c>
      <c r="D28" s="105">
        <v>266</v>
      </c>
      <c r="E28" s="299">
        <v>55</v>
      </c>
      <c r="F28" s="302" t="s">
        <v>2</v>
      </c>
      <c r="G28" s="304" t="s">
        <v>120</v>
      </c>
      <c r="H28" s="299">
        <v>0</v>
      </c>
      <c r="I28" s="299">
        <v>34</v>
      </c>
      <c r="J28" s="305">
        <v>36</v>
      </c>
      <c r="K28" s="106">
        <v>196</v>
      </c>
      <c r="L28" s="104">
        <v>0</v>
      </c>
      <c r="M28" s="104">
        <v>266</v>
      </c>
    </row>
    <row r="29" spans="1:13" s="306" customFormat="1" ht="9" customHeight="1">
      <c r="A29" s="305">
        <v>4041</v>
      </c>
      <c r="B29" s="300" t="s">
        <v>149</v>
      </c>
      <c r="C29" s="302" t="s">
        <v>150</v>
      </c>
      <c r="D29" s="105">
        <v>18430</v>
      </c>
      <c r="E29" s="299">
        <v>54</v>
      </c>
      <c r="F29" s="302" t="s">
        <v>22</v>
      </c>
      <c r="G29" s="329" t="s">
        <v>117</v>
      </c>
      <c r="H29" s="305">
        <v>17755</v>
      </c>
      <c r="I29" s="305">
        <v>281</v>
      </c>
      <c r="J29" s="305">
        <v>210</v>
      </c>
      <c r="K29" s="106">
        <v>184</v>
      </c>
      <c r="L29" s="104">
        <v>0</v>
      </c>
      <c r="M29" s="104">
        <v>675</v>
      </c>
    </row>
    <row r="30" spans="1:13" ht="9" customHeight="1">
      <c r="A30" s="299">
        <v>6275</v>
      </c>
      <c r="B30" s="300" t="s">
        <v>61</v>
      </c>
      <c r="C30" s="301" t="s">
        <v>63</v>
      </c>
      <c r="D30" s="105">
        <v>762</v>
      </c>
      <c r="E30" s="299">
        <v>55</v>
      </c>
      <c r="F30" s="302" t="s">
        <v>2</v>
      </c>
      <c r="G30" s="304" t="s">
        <v>120</v>
      </c>
      <c r="H30" s="299">
        <v>540</v>
      </c>
      <c r="I30" s="299">
        <v>28</v>
      </c>
      <c r="J30" s="305">
        <v>38</v>
      </c>
      <c r="K30" s="106">
        <v>156</v>
      </c>
      <c r="L30" s="104">
        <v>0</v>
      </c>
      <c r="M30" s="104">
        <v>222</v>
      </c>
    </row>
    <row r="31" spans="1:13" ht="9" customHeight="1">
      <c r="A31" s="299">
        <v>5822</v>
      </c>
      <c r="B31" s="300" t="s">
        <v>49</v>
      </c>
      <c r="C31" s="301" t="s">
        <v>50</v>
      </c>
      <c r="D31" s="105">
        <v>2756</v>
      </c>
      <c r="E31" s="299">
        <v>55</v>
      </c>
      <c r="F31" s="302" t="s">
        <v>2</v>
      </c>
      <c r="G31" s="326" t="s">
        <v>119</v>
      </c>
      <c r="H31" s="299">
        <v>2456</v>
      </c>
      <c r="I31" s="299">
        <v>62</v>
      </c>
      <c r="J31" s="305">
        <v>100</v>
      </c>
      <c r="K31" s="106">
        <v>138</v>
      </c>
      <c r="L31" s="104">
        <v>0</v>
      </c>
      <c r="M31" s="104">
        <v>300</v>
      </c>
    </row>
    <row r="32" spans="1:13" ht="9" customHeight="1">
      <c r="A32" s="299">
        <v>6517</v>
      </c>
      <c r="B32" s="300" t="s">
        <v>43</v>
      </c>
      <c r="C32" s="301" t="s">
        <v>44</v>
      </c>
      <c r="D32" s="105">
        <v>475</v>
      </c>
      <c r="E32" s="299">
        <v>55</v>
      </c>
      <c r="F32" s="302" t="s">
        <v>2</v>
      </c>
      <c r="G32" s="304" t="s">
        <v>120</v>
      </c>
      <c r="H32" s="299">
        <v>295</v>
      </c>
      <c r="I32" s="299">
        <v>40</v>
      </c>
      <c r="J32" s="305">
        <v>28</v>
      </c>
      <c r="K32" s="106">
        <v>112</v>
      </c>
      <c r="L32" s="104">
        <v>0</v>
      </c>
      <c r="M32" s="104">
        <v>180</v>
      </c>
    </row>
    <row r="33" spans="1:13" s="306" customFormat="1" ht="9" customHeight="1">
      <c r="A33" s="299">
        <v>6550</v>
      </c>
      <c r="B33" s="300" t="s">
        <v>135</v>
      </c>
      <c r="C33" s="301" t="s">
        <v>136</v>
      </c>
      <c r="D33" s="105">
        <v>344</v>
      </c>
      <c r="E33" s="299">
        <v>55</v>
      </c>
      <c r="F33" s="302" t="s">
        <v>2</v>
      </c>
      <c r="G33" s="304" t="s">
        <v>120</v>
      </c>
      <c r="H33" s="299">
        <v>198</v>
      </c>
      <c r="I33" s="299">
        <v>6</v>
      </c>
      <c r="J33" s="305">
        <v>28</v>
      </c>
      <c r="K33" s="106">
        <v>112</v>
      </c>
      <c r="L33" s="104">
        <v>0</v>
      </c>
      <c r="M33" s="104">
        <v>146</v>
      </c>
    </row>
    <row r="34" spans="1:13" ht="9" customHeight="1">
      <c r="A34" s="305">
        <v>5835</v>
      </c>
      <c r="B34" s="300" t="s">
        <v>154</v>
      </c>
      <c r="C34" s="302" t="s">
        <v>155</v>
      </c>
      <c r="D34" s="105">
        <v>2130</v>
      </c>
      <c r="E34" s="305">
        <v>54</v>
      </c>
      <c r="F34" s="302" t="s">
        <v>22</v>
      </c>
      <c r="G34" s="304" t="s">
        <v>120</v>
      </c>
      <c r="H34" s="305">
        <v>1810</v>
      </c>
      <c r="I34" s="305">
        <v>152</v>
      </c>
      <c r="J34" s="305">
        <v>64</v>
      </c>
      <c r="K34" s="106">
        <v>104</v>
      </c>
      <c r="L34" s="104">
        <v>0</v>
      </c>
      <c r="M34" s="104">
        <v>320</v>
      </c>
    </row>
    <row r="35" spans="1:13" s="306" customFormat="1" ht="9" customHeight="1">
      <c r="A35" s="299">
        <v>6276</v>
      </c>
      <c r="B35" s="300" t="s">
        <v>61</v>
      </c>
      <c r="C35" s="301" t="s">
        <v>62</v>
      </c>
      <c r="D35" s="105">
        <v>965</v>
      </c>
      <c r="E35" s="299">
        <v>55</v>
      </c>
      <c r="F35" s="302" t="s">
        <v>2</v>
      </c>
      <c r="G35" s="304" t="s">
        <v>120</v>
      </c>
      <c r="H35" s="299">
        <v>789</v>
      </c>
      <c r="I35" s="299">
        <v>54</v>
      </c>
      <c r="J35" s="305">
        <v>48</v>
      </c>
      <c r="K35" s="106">
        <v>74</v>
      </c>
      <c r="L35" s="104">
        <v>0</v>
      </c>
      <c r="M35" s="104">
        <v>176</v>
      </c>
    </row>
    <row r="36" spans="1:13" ht="9" customHeight="1">
      <c r="A36" s="299">
        <v>4684</v>
      </c>
      <c r="B36" s="300" t="s">
        <v>15</v>
      </c>
      <c r="C36" s="301" t="s">
        <v>16</v>
      </c>
      <c r="D36" s="105">
        <v>1550</v>
      </c>
      <c r="E36" s="299">
        <v>55</v>
      </c>
      <c r="F36" s="302" t="s">
        <v>2</v>
      </c>
      <c r="G36" s="304" t="s">
        <v>120</v>
      </c>
      <c r="H36" s="299">
        <v>1438</v>
      </c>
      <c r="I36" s="299">
        <v>12</v>
      </c>
      <c r="J36" s="305">
        <v>36</v>
      </c>
      <c r="K36" s="106">
        <v>64</v>
      </c>
      <c r="L36" s="104">
        <v>0</v>
      </c>
      <c r="M36" s="104">
        <v>112</v>
      </c>
    </row>
    <row r="37" spans="1:13" s="306" customFormat="1" ht="9" customHeight="1">
      <c r="A37" s="299">
        <v>5341</v>
      </c>
      <c r="B37" s="300" t="s">
        <v>231</v>
      </c>
      <c r="C37" s="301" t="s">
        <v>232</v>
      </c>
      <c r="D37" s="105">
        <v>2605</v>
      </c>
      <c r="E37" s="299">
        <v>39</v>
      </c>
      <c r="F37" s="302" t="s">
        <v>19</v>
      </c>
      <c r="G37" s="326" t="s">
        <v>119</v>
      </c>
      <c r="H37" s="305">
        <v>2449</v>
      </c>
      <c r="I37" s="305">
        <v>94</v>
      </c>
      <c r="J37" s="305">
        <v>8</v>
      </c>
      <c r="K37" s="106">
        <v>54</v>
      </c>
      <c r="L37" s="104">
        <v>0</v>
      </c>
      <c r="M37" s="104">
        <v>156</v>
      </c>
    </row>
    <row r="38" spans="1:13" ht="9" customHeight="1">
      <c r="A38" s="299">
        <v>6277</v>
      </c>
      <c r="B38" s="300" t="s">
        <v>3</v>
      </c>
      <c r="C38" s="301" t="s">
        <v>4</v>
      </c>
      <c r="D38" s="105">
        <v>358</v>
      </c>
      <c r="E38" s="299">
        <v>55</v>
      </c>
      <c r="F38" s="302" t="s">
        <v>2</v>
      </c>
      <c r="G38" s="304" t="s">
        <v>120</v>
      </c>
      <c r="H38" s="299">
        <v>290</v>
      </c>
      <c r="I38" s="299">
        <v>6</v>
      </c>
      <c r="J38" s="305">
        <v>14</v>
      </c>
      <c r="K38" s="106">
        <v>48</v>
      </c>
      <c r="L38" s="104">
        <v>0</v>
      </c>
      <c r="M38" s="104">
        <v>68</v>
      </c>
    </row>
    <row r="39" spans="1:13" s="306" customFormat="1" ht="9" customHeight="1">
      <c r="A39" s="299">
        <v>6680</v>
      </c>
      <c r="B39" s="300" t="s">
        <v>217</v>
      </c>
      <c r="C39" s="301" t="s">
        <v>132</v>
      </c>
      <c r="D39" s="105">
        <v>140</v>
      </c>
      <c r="E39" s="299">
        <v>55</v>
      </c>
      <c r="F39" s="302" t="s">
        <v>2</v>
      </c>
      <c r="G39" s="304" t="s">
        <v>120</v>
      </c>
      <c r="H39" s="299">
        <v>0</v>
      </c>
      <c r="I39" s="299">
        <v>54</v>
      </c>
      <c r="J39" s="305">
        <v>38</v>
      </c>
      <c r="K39" s="106">
        <v>48</v>
      </c>
      <c r="L39" s="104">
        <v>0</v>
      </c>
      <c r="M39" s="104">
        <v>140</v>
      </c>
    </row>
    <row r="40" spans="1:13" ht="9" customHeight="1">
      <c r="A40" s="299">
        <v>4984</v>
      </c>
      <c r="B40" s="300" t="s">
        <v>9</v>
      </c>
      <c r="C40" s="301" t="s">
        <v>10</v>
      </c>
      <c r="D40" s="105">
        <v>493</v>
      </c>
      <c r="E40" s="299">
        <v>55</v>
      </c>
      <c r="F40" s="302" t="s">
        <v>2</v>
      </c>
      <c r="G40" s="304" t="s">
        <v>120</v>
      </c>
      <c r="H40" s="299">
        <v>405</v>
      </c>
      <c r="I40" s="299">
        <v>32</v>
      </c>
      <c r="J40" s="305">
        <v>12</v>
      </c>
      <c r="K40" s="106">
        <v>44</v>
      </c>
      <c r="L40" s="104">
        <v>0</v>
      </c>
      <c r="M40" s="104">
        <v>88</v>
      </c>
    </row>
    <row r="41" spans="1:13" s="306" customFormat="1" ht="9" customHeight="1">
      <c r="A41" s="299">
        <v>2288</v>
      </c>
      <c r="B41" s="300" t="s">
        <v>209</v>
      </c>
      <c r="C41" s="301" t="s">
        <v>210</v>
      </c>
      <c r="D41" s="105">
        <v>16823</v>
      </c>
      <c r="E41" s="299">
        <v>55</v>
      </c>
      <c r="F41" s="302" t="s">
        <v>2</v>
      </c>
      <c r="G41" s="329" t="s">
        <v>117</v>
      </c>
      <c r="H41" s="299">
        <v>16713</v>
      </c>
      <c r="I41" s="299">
        <v>42</v>
      </c>
      <c r="J41" s="305">
        <v>52</v>
      </c>
      <c r="K41" s="106">
        <v>16</v>
      </c>
      <c r="L41" s="104">
        <v>0</v>
      </c>
      <c r="M41" s="104">
        <v>110</v>
      </c>
    </row>
    <row r="42" spans="1:13" ht="9" customHeight="1">
      <c r="A42" s="299">
        <v>5453</v>
      </c>
      <c r="B42" s="300" t="s">
        <v>57</v>
      </c>
      <c r="C42" s="301" t="s">
        <v>58</v>
      </c>
      <c r="D42" s="105">
        <v>2565</v>
      </c>
      <c r="E42" s="299">
        <v>55</v>
      </c>
      <c r="F42" s="302" t="s">
        <v>2</v>
      </c>
      <c r="G42" s="353" t="s">
        <v>119</v>
      </c>
      <c r="H42" s="299">
        <v>2383</v>
      </c>
      <c r="I42" s="299">
        <v>100</v>
      </c>
      <c r="J42" s="305">
        <v>70</v>
      </c>
      <c r="K42" s="106">
        <v>12</v>
      </c>
      <c r="L42" s="104">
        <v>0</v>
      </c>
      <c r="M42" s="104">
        <v>182</v>
      </c>
    </row>
    <row r="43" spans="1:13" s="306" customFormat="1" ht="9" customHeight="1">
      <c r="A43" s="305">
        <v>5812</v>
      </c>
      <c r="B43" s="300" t="s">
        <v>33</v>
      </c>
      <c r="C43" s="302" t="s">
        <v>34</v>
      </c>
      <c r="D43" s="105">
        <v>458</v>
      </c>
      <c r="E43" s="299">
        <v>54</v>
      </c>
      <c r="F43" s="302" t="s">
        <v>22</v>
      </c>
      <c r="G43" s="304" t="s">
        <v>120</v>
      </c>
      <c r="H43" s="305">
        <v>412</v>
      </c>
      <c r="I43" s="305">
        <v>6</v>
      </c>
      <c r="J43" s="305">
        <v>32</v>
      </c>
      <c r="K43" s="106">
        <v>8</v>
      </c>
      <c r="L43" s="104">
        <v>0</v>
      </c>
      <c r="M43" s="104">
        <v>46</v>
      </c>
    </row>
    <row r="44" spans="1:13" ht="9" customHeight="1">
      <c r="A44" s="299">
        <v>3337</v>
      </c>
      <c r="B44" s="300" t="s">
        <v>228</v>
      </c>
      <c r="C44" s="301" t="s">
        <v>67</v>
      </c>
      <c r="D44" s="105">
        <v>7443</v>
      </c>
      <c r="E44" s="299">
        <v>55</v>
      </c>
      <c r="F44" s="302" t="s">
        <v>2</v>
      </c>
      <c r="G44" s="352" t="s">
        <v>118</v>
      </c>
      <c r="H44" s="299">
        <v>7443</v>
      </c>
      <c r="I44" s="299">
        <v>0</v>
      </c>
      <c r="J44" s="305">
        <v>0</v>
      </c>
      <c r="K44" s="106">
        <v>0</v>
      </c>
      <c r="L44" s="104">
        <v>0</v>
      </c>
      <c r="M44" s="104">
        <v>0</v>
      </c>
    </row>
    <row r="45" spans="1:13" ht="9" customHeight="1">
      <c r="A45" s="299">
        <v>3111</v>
      </c>
      <c r="B45" s="300" t="s">
        <v>66</v>
      </c>
      <c r="C45" s="301" t="s">
        <v>68</v>
      </c>
      <c r="D45" s="105">
        <v>5382</v>
      </c>
      <c r="E45" s="299">
        <v>55</v>
      </c>
      <c r="F45" s="302" t="s">
        <v>2</v>
      </c>
      <c r="G45" s="326" t="s">
        <v>119</v>
      </c>
      <c r="H45" s="299">
        <v>5354</v>
      </c>
      <c r="I45" s="299">
        <v>28</v>
      </c>
      <c r="J45" s="305">
        <v>0</v>
      </c>
      <c r="K45" s="106">
        <v>0</v>
      </c>
      <c r="L45" s="104">
        <v>0</v>
      </c>
      <c r="M45" s="104">
        <v>28</v>
      </c>
    </row>
    <row r="46" spans="1:13" ht="9" customHeight="1">
      <c r="A46" s="299">
        <v>3110</v>
      </c>
      <c r="B46" s="300" t="s">
        <v>66</v>
      </c>
      <c r="C46" s="301" t="s">
        <v>67</v>
      </c>
      <c r="D46" s="105">
        <v>3573</v>
      </c>
      <c r="E46" s="299">
        <v>55</v>
      </c>
      <c r="F46" s="302" t="s">
        <v>2</v>
      </c>
      <c r="G46" s="326" t="s">
        <v>119</v>
      </c>
      <c r="H46" s="299">
        <v>3573</v>
      </c>
      <c r="I46" s="299">
        <v>0</v>
      </c>
      <c r="J46" s="305">
        <v>0</v>
      </c>
      <c r="K46" s="106">
        <v>0</v>
      </c>
      <c r="L46" s="104">
        <v>0</v>
      </c>
      <c r="M46" s="104">
        <v>0</v>
      </c>
    </row>
    <row r="47" spans="1:13" ht="9" customHeight="1">
      <c r="A47" s="299">
        <v>6577</v>
      </c>
      <c r="B47" s="300" t="s">
        <v>153</v>
      </c>
      <c r="C47" s="301" t="s">
        <v>208</v>
      </c>
      <c r="D47" s="105">
        <v>141</v>
      </c>
      <c r="E47" s="299">
        <v>55</v>
      </c>
      <c r="F47" s="302" t="s">
        <v>2</v>
      </c>
      <c r="G47" s="303" t="s">
        <v>120</v>
      </c>
      <c r="H47" s="299">
        <v>115</v>
      </c>
      <c r="I47" s="299">
        <v>26</v>
      </c>
      <c r="J47" s="305">
        <v>0</v>
      </c>
      <c r="K47" s="106">
        <v>0</v>
      </c>
      <c r="L47" s="104">
        <v>0</v>
      </c>
      <c r="M47" s="104">
        <v>26</v>
      </c>
    </row>
    <row r="48" spans="1:13" ht="9" customHeight="1">
      <c r="A48" s="299">
        <v>5811</v>
      </c>
      <c r="B48" s="300" t="s">
        <v>20</v>
      </c>
      <c r="C48" s="301" t="s">
        <v>23</v>
      </c>
      <c r="D48" s="105">
        <v>32</v>
      </c>
      <c r="E48" s="299">
        <v>55</v>
      </c>
      <c r="F48" s="302" t="s">
        <v>2</v>
      </c>
      <c r="G48" s="304" t="s">
        <v>120</v>
      </c>
      <c r="H48" s="299">
        <v>32</v>
      </c>
      <c r="I48" s="299">
        <v>0</v>
      </c>
      <c r="J48" s="305">
        <v>0</v>
      </c>
      <c r="K48" s="106">
        <v>0</v>
      </c>
      <c r="L48" s="104">
        <v>0</v>
      </c>
      <c r="M48" s="104">
        <v>0</v>
      </c>
    </row>
    <row r="49" spans="1:13" ht="9" customHeight="1">
      <c r="A49" s="299">
        <v>3380</v>
      </c>
      <c r="B49" s="300" t="s">
        <v>237</v>
      </c>
      <c r="C49" s="301" t="s">
        <v>238</v>
      </c>
      <c r="D49" s="105">
        <v>0</v>
      </c>
      <c r="E49" s="299">
        <v>55</v>
      </c>
      <c r="F49" s="302" t="s">
        <v>2</v>
      </c>
      <c r="G49" s="304" t="s">
        <v>120</v>
      </c>
      <c r="H49" s="299">
        <v>0</v>
      </c>
      <c r="I49" s="299">
        <v>0</v>
      </c>
      <c r="J49" s="305">
        <v>0</v>
      </c>
      <c r="K49" s="106">
        <v>0</v>
      </c>
      <c r="L49" s="104">
        <v>0</v>
      </c>
      <c r="M49" s="104">
        <v>0</v>
      </c>
    </row>
    <row r="50" spans="1:13" ht="9" customHeight="1">
      <c r="A50" s="335">
        <v>6768</v>
      </c>
      <c r="B50" s="336" t="s">
        <v>229</v>
      </c>
      <c r="C50" s="337" t="s">
        <v>230</v>
      </c>
      <c r="D50" s="105">
        <v>0</v>
      </c>
      <c r="E50" s="338">
        <v>55</v>
      </c>
      <c r="F50" s="339" t="s">
        <v>2</v>
      </c>
      <c r="G50" s="341" t="s">
        <v>120</v>
      </c>
      <c r="H50" s="299">
        <v>0</v>
      </c>
      <c r="I50" s="299">
        <v>0</v>
      </c>
      <c r="J50" s="305">
        <v>0</v>
      </c>
      <c r="K50" s="106">
        <v>0</v>
      </c>
      <c r="L50" s="104">
        <v>0</v>
      </c>
      <c r="M50" s="104">
        <v>0</v>
      </c>
    </row>
    <row r="51" spans="1:13" ht="9" customHeight="1">
      <c r="A51" s="299"/>
      <c r="B51" s="300"/>
      <c r="C51" s="301"/>
      <c r="D51" s="300"/>
      <c r="E51" s="299"/>
      <c r="F51" s="302"/>
      <c r="G51" s="304"/>
      <c r="H51" s="299"/>
      <c r="I51" s="299"/>
      <c r="J51" s="305"/>
      <c r="K51" s="342"/>
      <c r="L51" s="299"/>
      <c r="M51" s="299"/>
    </row>
    <row r="52" spans="1:13" ht="9" customHeight="1">
      <c r="A52" s="307"/>
      <c r="B52" s="308"/>
      <c r="C52" s="308"/>
      <c r="E52" s="308"/>
      <c r="F52" s="308"/>
      <c r="G52" s="308"/>
      <c r="H52" s="307"/>
      <c r="I52" s="307"/>
      <c r="L52" s="307"/>
      <c r="M52" s="309"/>
    </row>
    <row r="53" spans="1:13" ht="9" customHeight="1">
      <c r="A53" s="310" t="s">
        <v>87</v>
      </c>
      <c r="B53" s="311" t="s">
        <v>88</v>
      </c>
      <c r="C53" s="312">
        <f>SUM(C54:C58)</f>
        <v>47</v>
      </c>
      <c r="D53" s="333" t="s">
        <v>93</v>
      </c>
      <c r="E53" s="313" t="s">
        <v>94</v>
      </c>
      <c r="F53" s="199" t="s">
        <v>95</v>
      </c>
      <c r="G53" s="320">
        <v>600000</v>
      </c>
      <c r="H53" s="201" t="s">
        <v>99</v>
      </c>
      <c r="I53" s="289" t="s">
        <v>100</v>
      </c>
      <c r="J53" s="350" t="s">
        <v>101</v>
      </c>
      <c r="K53" s="351" t="s">
        <v>102</v>
      </c>
      <c r="L53" s="324" t="s">
        <v>103</v>
      </c>
      <c r="M53" s="323"/>
    </row>
    <row r="54" spans="1:13" ht="9" customHeight="1">
      <c r="A54" s="314"/>
      <c r="B54" s="311" t="s">
        <v>90</v>
      </c>
      <c r="C54" s="315">
        <f>COUNTIFS(E3:E50,"=54")</f>
        <v>6</v>
      </c>
      <c r="D54" s="333"/>
      <c r="E54" s="313" t="s">
        <v>94</v>
      </c>
      <c r="F54" s="199" t="s">
        <v>96</v>
      </c>
      <c r="G54" s="320">
        <v>300000</v>
      </c>
      <c r="H54" s="201" t="s">
        <v>99</v>
      </c>
      <c r="I54" s="290">
        <v>599999</v>
      </c>
      <c r="J54" s="350" t="s">
        <v>101</v>
      </c>
      <c r="K54" s="351" t="s">
        <v>76</v>
      </c>
      <c r="L54" s="324" t="s">
        <v>104</v>
      </c>
      <c r="M54" s="323"/>
    </row>
    <row r="55" spans="1:13" ht="9" customHeight="1">
      <c r="A55" s="314"/>
      <c r="B55" s="311" t="s">
        <v>227</v>
      </c>
      <c r="C55" s="315">
        <f>COUNTIFS(E2:E50,"=49")</f>
        <v>1</v>
      </c>
      <c r="D55" s="333"/>
      <c r="E55" s="313" t="s">
        <v>94</v>
      </c>
      <c r="F55" s="199" t="s">
        <v>97</v>
      </c>
      <c r="G55" s="320">
        <v>150000</v>
      </c>
      <c r="H55" s="201" t="s">
        <v>99</v>
      </c>
      <c r="I55" s="290">
        <v>299999</v>
      </c>
      <c r="J55" s="350" t="s">
        <v>101</v>
      </c>
      <c r="K55" s="351" t="s">
        <v>77</v>
      </c>
      <c r="L55" s="324" t="s">
        <v>105</v>
      </c>
      <c r="M55" s="323"/>
    </row>
    <row r="56" spans="1:13" ht="9" customHeight="1">
      <c r="A56" s="314"/>
      <c r="B56" s="311" t="s">
        <v>91</v>
      </c>
      <c r="C56" s="315">
        <f>COUNTIFS(E3:E50,"=39")</f>
        <v>2</v>
      </c>
      <c r="D56" s="333"/>
      <c r="E56" s="313" t="s">
        <v>94</v>
      </c>
      <c r="F56" s="199" t="s">
        <v>98</v>
      </c>
      <c r="G56" s="320">
        <v>60000</v>
      </c>
      <c r="H56" s="201" t="s">
        <v>99</v>
      </c>
      <c r="I56" s="290">
        <v>149999</v>
      </c>
      <c r="J56" s="350" t="s">
        <v>101</v>
      </c>
      <c r="K56" s="351" t="s">
        <v>80</v>
      </c>
      <c r="L56" s="324" t="s">
        <v>106</v>
      </c>
      <c r="M56" s="323"/>
    </row>
    <row r="57" spans="1:13" ht="9" customHeight="1">
      <c r="A57" s="316"/>
      <c r="B57" s="311" t="s">
        <v>92</v>
      </c>
      <c r="C57" s="315">
        <f>COUNTIFS(E3:E50,"=55")</f>
        <v>38</v>
      </c>
      <c r="D57" s="333"/>
      <c r="E57" s="313">
        <f>COUNTIFS(G4:G50,"♠")</f>
        <v>4</v>
      </c>
      <c r="F57" s="208" t="s">
        <v>201</v>
      </c>
      <c r="G57" s="320">
        <v>30000</v>
      </c>
      <c r="H57" s="201" t="s">
        <v>99</v>
      </c>
      <c r="I57" s="290">
        <v>59999</v>
      </c>
      <c r="J57" s="350" t="s">
        <v>101</v>
      </c>
      <c r="K57" s="351" t="s">
        <v>81</v>
      </c>
      <c r="L57" s="324" t="s">
        <v>107</v>
      </c>
      <c r="M57" s="323"/>
    </row>
    <row r="58" spans="1:13" ht="9" customHeight="1">
      <c r="A58" s="307"/>
      <c r="B58" s="317"/>
      <c r="C58" s="318"/>
      <c r="D58" s="333"/>
      <c r="E58" s="313">
        <f>COUNTIFS(G4:G50,"♥")+1</f>
        <v>6</v>
      </c>
      <c r="F58" s="209" t="s">
        <v>202</v>
      </c>
      <c r="G58" s="320">
        <v>15000</v>
      </c>
      <c r="H58" s="201" t="s">
        <v>99</v>
      </c>
      <c r="I58" s="290">
        <v>29999</v>
      </c>
      <c r="J58" s="350" t="s">
        <v>101</v>
      </c>
      <c r="K58" s="351" t="s">
        <v>82</v>
      </c>
      <c r="L58" s="324" t="s">
        <v>108</v>
      </c>
      <c r="M58" s="323"/>
    </row>
    <row r="59" spans="1:13" ht="9" customHeight="1">
      <c r="A59" s="307"/>
      <c r="B59" s="308"/>
      <c r="C59" s="308"/>
      <c r="D59" s="333"/>
      <c r="E59" s="313">
        <f>COUNTIFS(G4:G50,"♦")+1</f>
        <v>9</v>
      </c>
      <c r="F59" s="210" t="s">
        <v>203</v>
      </c>
      <c r="G59" s="320">
        <v>7000</v>
      </c>
      <c r="H59" s="201" t="s">
        <v>99</v>
      </c>
      <c r="I59" s="290">
        <v>14999</v>
      </c>
      <c r="J59" s="350" t="s">
        <v>101</v>
      </c>
      <c r="K59" s="351" t="s">
        <v>83</v>
      </c>
      <c r="L59" s="324" t="s">
        <v>109</v>
      </c>
      <c r="M59" s="323"/>
    </row>
    <row r="60" spans="1:13" ht="9" customHeight="1">
      <c r="A60" s="307"/>
      <c r="B60" s="308"/>
      <c r="C60" s="308"/>
      <c r="D60" s="333"/>
      <c r="E60" s="313">
        <f>COUNTIFS(G4:G50,"♣")</f>
        <v>9</v>
      </c>
      <c r="F60" s="211" t="s">
        <v>204</v>
      </c>
      <c r="G60" s="320">
        <v>2500</v>
      </c>
      <c r="H60" s="201" t="s">
        <v>99</v>
      </c>
      <c r="I60" s="290">
        <v>6999</v>
      </c>
      <c r="J60" s="350" t="s">
        <v>101</v>
      </c>
      <c r="K60" s="351" t="s">
        <v>84</v>
      </c>
      <c r="L60" s="324" t="s">
        <v>110</v>
      </c>
      <c r="M60" s="323"/>
    </row>
    <row r="61" spans="1:13" ht="9" customHeight="1">
      <c r="A61" s="307"/>
      <c r="B61" s="308"/>
      <c r="C61" s="308"/>
      <c r="D61" s="333"/>
      <c r="E61" s="313">
        <f>COUNTIFS(G4:G50,"A")</f>
        <v>19</v>
      </c>
      <c r="F61" s="212" t="s">
        <v>205</v>
      </c>
      <c r="G61" s="321">
        <v>0</v>
      </c>
      <c r="H61" s="201" t="s">
        <v>99</v>
      </c>
      <c r="I61" s="290">
        <v>2499</v>
      </c>
      <c r="J61" s="350" t="s">
        <v>101</v>
      </c>
      <c r="K61" s="351" t="s">
        <v>85</v>
      </c>
      <c r="L61" s="324" t="s">
        <v>111</v>
      </c>
      <c r="M61" s="323"/>
    </row>
    <row r="62" spans="1:13" ht="9" customHeight="1">
      <c r="B62" s="308"/>
      <c r="C62" s="308"/>
      <c r="E62" s="319">
        <f>SUM(E53:E61)</f>
        <v>47</v>
      </c>
    </row>
  </sheetData>
  <mergeCells count="1">
    <mergeCell ref="A1:M1"/>
  </mergeCells>
  <phoneticPr fontId="2" type="noConversion"/>
  <pageMargins left="0.15944881889763785" right="0.15944881889763785" top="0.21259842519685043" bottom="0.21259842519685043" header="0.10629921259842522" footer="0"/>
  <pageSetup paperSize="9" orientation="landscape" horizontalDpi="4294967292" verticalDpi="4294967292"/>
  <rowBreaks count="1" manualBreakCount="1">
    <brk id="64" max="16383" man="1"/>
  </rowBreaks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Ruler="0" topLeftCell="C1" zoomScale="200" zoomScaleNormal="200" zoomScalePageLayoutView="200" workbookViewId="0">
      <selection activeCell="I61" sqref="I61"/>
    </sheetView>
  </sheetViews>
  <sheetFormatPr baseColWidth="10" defaultRowHeight="9" customHeight="1" x14ac:dyDescent="0"/>
  <cols>
    <col min="1" max="1" width="6.33203125" style="292" customWidth="1"/>
    <col min="2" max="2" width="14.1640625" style="291" customWidth="1"/>
    <col min="3" max="3" width="7.1640625" style="291" customWidth="1"/>
    <col min="4" max="4" width="9.83203125" style="332" customWidth="1"/>
    <col min="5" max="5" width="7.1640625" style="291" customWidth="1"/>
    <col min="6" max="6" width="16.5" style="291" customWidth="1"/>
    <col min="7" max="7" width="9.33203125" style="291" customWidth="1"/>
    <col min="8" max="12" width="9.33203125" style="292" customWidth="1"/>
    <col min="13" max="13" width="10.1640625" style="319" customWidth="1"/>
    <col min="14" max="16384" width="10.83203125" style="291"/>
  </cols>
  <sheetData>
    <row r="1" spans="1:13" ht="9" customHeight="1">
      <c r="A1" s="373" t="s">
        <v>233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ht="9" customHeight="1">
      <c r="A2" s="293"/>
      <c r="B2" s="294"/>
      <c r="C2" s="294"/>
      <c r="D2" s="297"/>
      <c r="E2" s="294"/>
      <c r="F2" s="294"/>
      <c r="G2" s="294"/>
      <c r="H2" s="293"/>
      <c r="I2" s="293"/>
      <c r="J2" s="293"/>
      <c r="K2" s="293"/>
      <c r="L2" s="293"/>
      <c r="M2" s="295"/>
    </row>
    <row r="3" spans="1:13" ht="9" customHeight="1">
      <c r="A3" s="296" t="s">
        <v>86</v>
      </c>
      <c r="B3" s="297" t="s">
        <v>74</v>
      </c>
      <c r="C3" s="297" t="s">
        <v>75</v>
      </c>
      <c r="D3" s="331" t="s">
        <v>76</v>
      </c>
      <c r="E3" s="296" t="s">
        <v>77</v>
      </c>
      <c r="F3" s="297" t="s">
        <v>78</v>
      </c>
      <c r="G3" s="296" t="s">
        <v>79</v>
      </c>
      <c r="H3" s="296" t="s">
        <v>80</v>
      </c>
      <c r="I3" s="296" t="s">
        <v>81</v>
      </c>
      <c r="J3" s="298" t="s">
        <v>82</v>
      </c>
      <c r="K3" s="296" t="s">
        <v>83</v>
      </c>
      <c r="L3" s="296" t="s">
        <v>84</v>
      </c>
      <c r="M3" s="296" t="s">
        <v>85</v>
      </c>
    </row>
    <row r="4" spans="1:13" ht="9" customHeight="1">
      <c r="A4" s="299">
        <v>3319</v>
      </c>
      <c r="B4" s="300" t="s">
        <v>145</v>
      </c>
      <c r="C4" s="301" t="s">
        <v>146</v>
      </c>
      <c r="D4" s="300">
        <v>31035</v>
      </c>
      <c r="E4" s="299">
        <v>55</v>
      </c>
      <c r="F4" s="302" t="s">
        <v>2</v>
      </c>
      <c r="G4" s="325" t="s">
        <v>116</v>
      </c>
      <c r="H4" s="299">
        <v>30037</v>
      </c>
      <c r="I4" s="299">
        <v>812</v>
      </c>
      <c r="J4" s="342">
        <v>186</v>
      </c>
      <c r="K4" s="299">
        <v>0</v>
      </c>
      <c r="L4" s="299">
        <v>0</v>
      </c>
      <c r="M4" s="299">
        <v>998</v>
      </c>
    </row>
    <row r="5" spans="1:13" ht="9" customHeight="1">
      <c r="A5" s="299">
        <v>6577</v>
      </c>
      <c r="B5" s="300" t="s">
        <v>153</v>
      </c>
      <c r="C5" s="301" t="s">
        <v>208</v>
      </c>
      <c r="D5" s="300">
        <v>141</v>
      </c>
      <c r="E5" s="299">
        <v>55</v>
      </c>
      <c r="F5" s="302" t="s">
        <v>2</v>
      </c>
      <c r="G5" s="303" t="s">
        <v>120</v>
      </c>
      <c r="H5" s="299">
        <v>115</v>
      </c>
      <c r="I5" s="299">
        <v>26</v>
      </c>
      <c r="J5" s="342">
        <v>0</v>
      </c>
      <c r="K5" s="299">
        <v>0</v>
      </c>
      <c r="L5" s="299">
        <v>0</v>
      </c>
      <c r="M5" s="299">
        <v>26</v>
      </c>
    </row>
    <row r="6" spans="1:13" ht="9" customHeight="1">
      <c r="A6" s="299">
        <v>5078</v>
      </c>
      <c r="B6" s="300" t="s">
        <v>0</v>
      </c>
      <c r="C6" s="301" t="s">
        <v>1</v>
      </c>
      <c r="D6" s="300">
        <v>45299</v>
      </c>
      <c r="E6" s="299">
        <v>55</v>
      </c>
      <c r="F6" s="302" t="s">
        <v>2</v>
      </c>
      <c r="G6" s="325" t="s">
        <v>116</v>
      </c>
      <c r="H6" s="299">
        <v>44571</v>
      </c>
      <c r="I6" s="299">
        <v>280</v>
      </c>
      <c r="J6" s="342">
        <v>448</v>
      </c>
      <c r="K6" s="299">
        <v>0</v>
      </c>
      <c r="L6" s="299">
        <v>0</v>
      </c>
      <c r="M6" s="299">
        <v>728</v>
      </c>
    </row>
    <row r="7" spans="1:13" ht="9" customHeight="1">
      <c r="A7" s="299">
        <v>6277</v>
      </c>
      <c r="B7" s="300" t="s">
        <v>3</v>
      </c>
      <c r="C7" s="301" t="s">
        <v>4</v>
      </c>
      <c r="D7" s="300">
        <v>310</v>
      </c>
      <c r="E7" s="299">
        <v>55</v>
      </c>
      <c r="F7" s="302" t="s">
        <v>2</v>
      </c>
      <c r="G7" s="304" t="s">
        <v>120</v>
      </c>
      <c r="H7" s="299">
        <v>290</v>
      </c>
      <c r="I7" s="299">
        <v>6</v>
      </c>
      <c r="J7" s="342">
        <v>14</v>
      </c>
      <c r="K7" s="299">
        <v>0</v>
      </c>
      <c r="L7" s="299">
        <v>0</v>
      </c>
      <c r="M7" s="299">
        <v>20</v>
      </c>
    </row>
    <row r="8" spans="1:13" ht="9" customHeight="1">
      <c r="A8" s="299">
        <v>5873</v>
      </c>
      <c r="B8" s="300" t="s">
        <v>6</v>
      </c>
      <c r="C8" s="301" t="s">
        <v>7</v>
      </c>
      <c r="D8" s="300">
        <v>5689</v>
      </c>
      <c r="E8" s="299">
        <v>55</v>
      </c>
      <c r="F8" s="302" t="s">
        <v>2</v>
      </c>
      <c r="G8" s="326" t="s">
        <v>119</v>
      </c>
      <c r="H8" s="299">
        <v>5178</v>
      </c>
      <c r="I8" s="299">
        <v>221</v>
      </c>
      <c r="J8" s="342">
        <v>290</v>
      </c>
      <c r="K8" s="299">
        <v>0</v>
      </c>
      <c r="L8" s="299">
        <v>0</v>
      </c>
      <c r="M8" s="299">
        <v>511</v>
      </c>
    </row>
    <row r="9" spans="1:13" ht="9" customHeight="1">
      <c r="A9" s="299">
        <v>5874</v>
      </c>
      <c r="B9" s="300" t="s">
        <v>6</v>
      </c>
      <c r="C9" s="301" t="s">
        <v>8</v>
      </c>
      <c r="D9" s="300">
        <v>9172</v>
      </c>
      <c r="E9" s="299">
        <v>55</v>
      </c>
      <c r="F9" s="302" t="s">
        <v>2</v>
      </c>
      <c r="G9" s="327" t="s">
        <v>118</v>
      </c>
      <c r="H9" s="299">
        <v>8493</v>
      </c>
      <c r="I9" s="299">
        <v>261</v>
      </c>
      <c r="J9" s="342">
        <v>418</v>
      </c>
      <c r="K9" s="299">
        <v>0</v>
      </c>
      <c r="L9" s="299">
        <v>0</v>
      </c>
      <c r="M9" s="299">
        <v>679</v>
      </c>
    </row>
    <row r="10" spans="1:13" ht="9" customHeight="1">
      <c r="A10" s="299">
        <v>6678</v>
      </c>
      <c r="B10" s="300" t="s">
        <v>216</v>
      </c>
      <c r="C10" s="301" t="s">
        <v>223</v>
      </c>
      <c r="D10" s="300">
        <v>70</v>
      </c>
      <c r="E10" s="299">
        <v>55</v>
      </c>
      <c r="F10" s="302" t="s">
        <v>2</v>
      </c>
      <c r="G10" s="304" t="s">
        <v>120</v>
      </c>
      <c r="H10" s="299">
        <v>0</v>
      </c>
      <c r="I10" s="299">
        <v>34</v>
      </c>
      <c r="J10" s="342">
        <v>36</v>
      </c>
      <c r="K10" s="299">
        <v>0</v>
      </c>
      <c r="L10" s="299">
        <v>0</v>
      </c>
      <c r="M10" s="299">
        <v>70</v>
      </c>
    </row>
    <row r="11" spans="1:13" ht="9" customHeight="1">
      <c r="A11" s="299">
        <v>4984</v>
      </c>
      <c r="B11" s="300" t="s">
        <v>9</v>
      </c>
      <c r="C11" s="301" t="s">
        <v>10</v>
      </c>
      <c r="D11" s="300">
        <v>449</v>
      </c>
      <c r="E11" s="299">
        <v>55</v>
      </c>
      <c r="F11" s="302" t="s">
        <v>2</v>
      </c>
      <c r="G11" s="304" t="s">
        <v>120</v>
      </c>
      <c r="H11" s="299">
        <v>405</v>
      </c>
      <c r="I11" s="299">
        <v>32</v>
      </c>
      <c r="J11" s="342">
        <v>12</v>
      </c>
      <c r="K11" s="299">
        <v>0</v>
      </c>
      <c r="L11" s="299">
        <v>0</v>
      </c>
      <c r="M11" s="299">
        <v>44</v>
      </c>
    </row>
    <row r="12" spans="1:13" ht="9" customHeight="1">
      <c r="A12" s="299">
        <v>6768</v>
      </c>
      <c r="B12" s="300" t="s">
        <v>229</v>
      </c>
      <c r="C12" s="301" t="s">
        <v>230</v>
      </c>
      <c r="D12" s="300">
        <v>0</v>
      </c>
      <c r="E12" s="299">
        <v>55</v>
      </c>
      <c r="F12" s="302" t="s">
        <v>2</v>
      </c>
      <c r="G12" s="304" t="s">
        <v>120</v>
      </c>
      <c r="H12" s="299">
        <v>0</v>
      </c>
      <c r="I12" s="299">
        <v>0</v>
      </c>
      <c r="J12" s="342">
        <v>0</v>
      </c>
      <c r="K12" s="299">
        <v>0</v>
      </c>
      <c r="L12" s="299">
        <v>0</v>
      </c>
      <c r="M12" s="299">
        <v>0</v>
      </c>
    </row>
    <row r="13" spans="1:13" ht="9" customHeight="1">
      <c r="A13" s="305">
        <v>4177</v>
      </c>
      <c r="B13" s="300" t="s">
        <v>129</v>
      </c>
      <c r="C13" s="302" t="s">
        <v>130</v>
      </c>
      <c r="D13" s="300">
        <v>4808</v>
      </c>
      <c r="E13" s="299">
        <v>54</v>
      </c>
      <c r="F13" s="302" t="s">
        <v>22</v>
      </c>
      <c r="G13" s="327" t="s">
        <v>118</v>
      </c>
      <c r="H13" s="305">
        <v>10437</v>
      </c>
      <c r="I13" s="305">
        <v>1729</v>
      </c>
      <c r="J13" s="342">
        <v>320</v>
      </c>
      <c r="K13" s="305">
        <v>0</v>
      </c>
      <c r="L13" s="305">
        <v>0</v>
      </c>
      <c r="M13" s="305">
        <v>2049</v>
      </c>
    </row>
    <row r="14" spans="1:13" ht="9" customHeight="1">
      <c r="A14" s="299">
        <v>5707</v>
      </c>
      <c r="B14" s="300" t="s">
        <v>13</v>
      </c>
      <c r="C14" s="301" t="s">
        <v>14</v>
      </c>
      <c r="D14" s="300">
        <v>4808</v>
      </c>
      <c r="E14" s="299">
        <v>55</v>
      </c>
      <c r="F14" s="302" t="s">
        <v>2</v>
      </c>
      <c r="G14" s="326" t="s">
        <v>119</v>
      </c>
      <c r="H14" s="299">
        <v>4544</v>
      </c>
      <c r="I14" s="299">
        <v>140</v>
      </c>
      <c r="J14" s="342">
        <v>124</v>
      </c>
      <c r="K14" s="299">
        <v>0</v>
      </c>
      <c r="L14" s="299">
        <v>0</v>
      </c>
      <c r="M14" s="299">
        <v>264</v>
      </c>
    </row>
    <row r="15" spans="1:13" ht="9" customHeight="1">
      <c r="A15" s="299">
        <v>4684</v>
      </c>
      <c r="B15" s="300" t="s">
        <v>15</v>
      </c>
      <c r="C15" s="301" t="s">
        <v>16</v>
      </c>
      <c r="D15" s="300">
        <v>1486</v>
      </c>
      <c r="E15" s="299">
        <v>55</v>
      </c>
      <c r="F15" s="302" t="s">
        <v>2</v>
      </c>
      <c r="G15" s="304" t="s">
        <v>120</v>
      </c>
      <c r="H15" s="299">
        <v>1438</v>
      </c>
      <c r="I15" s="299">
        <v>12</v>
      </c>
      <c r="J15" s="342">
        <v>36</v>
      </c>
      <c r="K15" s="299">
        <v>0</v>
      </c>
      <c r="L15" s="299">
        <v>0</v>
      </c>
      <c r="M15" s="299">
        <v>48</v>
      </c>
    </row>
    <row r="16" spans="1:13" ht="9" customHeight="1">
      <c r="A16" s="299">
        <v>5811</v>
      </c>
      <c r="B16" s="300" t="s">
        <v>20</v>
      </c>
      <c r="C16" s="301" t="s">
        <v>23</v>
      </c>
      <c r="D16" s="300">
        <v>32</v>
      </c>
      <c r="E16" s="299">
        <v>55</v>
      </c>
      <c r="F16" s="302" t="s">
        <v>2</v>
      </c>
      <c r="G16" s="304" t="s">
        <v>120</v>
      </c>
      <c r="H16" s="299">
        <v>32</v>
      </c>
      <c r="I16" s="299">
        <v>0</v>
      </c>
      <c r="J16" s="342">
        <v>0</v>
      </c>
      <c r="K16" s="299">
        <v>0</v>
      </c>
      <c r="L16" s="299">
        <v>0</v>
      </c>
      <c r="M16" s="299">
        <v>0</v>
      </c>
    </row>
    <row r="17" spans="1:13" ht="9" customHeight="1">
      <c r="A17" s="299">
        <v>5185</v>
      </c>
      <c r="B17" s="300" t="s">
        <v>24</v>
      </c>
      <c r="C17" s="301" t="s">
        <v>8</v>
      </c>
      <c r="D17" s="300">
        <v>3516</v>
      </c>
      <c r="E17" s="299">
        <v>55</v>
      </c>
      <c r="F17" s="302" t="s">
        <v>2</v>
      </c>
      <c r="G17" s="328" t="s">
        <v>119</v>
      </c>
      <c r="H17" s="299">
        <v>3376</v>
      </c>
      <c r="I17" s="299">
        <v>50</v>
      </c>
      <c r="J17" s="342">
        <v>90</v>
      </c>
      <c r="K17" s="299">
        <v>0</v>
      </c>
      <c r="L17" s="299">
        <v>0</v>
      </c>
      <c r="M17" s="299">
        <v>140</v>
      </c>
    </row>
    <row r="18" spans="1:13" ht="9" customHeight="1">
      <c r="A18" s="299">
        <v>3337</v>
      </c>
      <c r="B18" s="300" t="s">
        <v>228</v>
      </c>
      <c r="C18" s="301" t="s">
        <v>67</v>
      </c>
      <c r="D18" s="300">
        <v>7443</v>
      </c>
      <c r="E18" s="299">
        <v>55</v>
      </c>
      <c r="F18" s="302" t="s">
        <v>2</v>
      </c>
      <c r="G18" s="327" t="s">
        <v>118</v>
      </c>
      <c r="H18" s="299">
        <v>7443</v>
      </c>
      <c r="I18" s="299">
        <v>0</v>
      </c>
      <c r="J18" s="342">
        <v>0</v>
      </c>
      <c r="K18" s="299">
        <v>0</v>
      </c>
      <c r="L18" s="299">
        <v>0</v>
      </c>
      <c r="M18" s="299">
        <v>0</v>
      </c>
    </row>
    <row r="19" spans="1:13" ht="9" customHeight="1">
      <c r="A19" s="299">
        <v>2288</v>
      </c>
      <c r="B19" s="300" t="s">
        <v>209</v>
      </c>
      <c r="C19" s="301" t="s">
        <v>210</v>
      </c>
      <c r="D19" s="300">
        <v>16807</v>
      </c>
      <c r="E19" s="299">
        <v>55</v>
      </c>
      <c r="F19" s="302" t="s">
        <v>2</v>
      </c>
      <c r="G19" s="329" t="s">
        <v>117</v>
      </c>
      <c r="H19" s="299">
        <v>16713</v>
      </c>
      <c r="I19" s="299">
        <v>42</v>
      </c>
      <c r="J19" s="342">
        <v>52</v>
      </c>
      <c r="K19" s="299">
        <v>0</v>
      </c>
      <c r="L19" s="299">
        <v>0</v>
      </c>
      <c r="M19" s="299">
        <v>94</v>
      </c>
    </row>
    <row r="20" spans="1:13" ht="9" customHeight="1">
      <c r="A20" s="299">
        <v>2993</v>
      </c>
      <c r="B20" s="300" t="s">
        <v>31</v>
      </c>
      <c r="C20" s="301" t="s">
        <v>32</v>
      </c>
      <c r="D20" s="300">
        <v>52645</v>
      </c>
      <c r="E20" s="299">
        <v>55</v>
      </c>
      <c r="F20" s="302" t="s">
        <v>2</v>
      </c>
      <c r="G20" s="325" t="s">
        <v>116</v>
      </c>
      <c r="H20" s="299">
        <v>51031</v>
      </c>
      <c r="I20" s="299">
        <v>832</v>
      </c>
      <c r="J20" s="342">
        <v>782</v>
      </c>
      <c r="K20" s="299">
        <v>0</v>
      </c>
      <c r="L20" s="299">
        <v>0</v>
      </c>
      <c r="M20" s="299">
        <v>1614</v>
      </c>
    </row>
    <row r="21" spans="1:13" ht="9" customHeight="1">
      <c r="A21" s="305">
        <v>5812</v>
      </c>
      <c r="B21" s="300" t="s">
        <v>33</v>
      </c>
      <c r="C21" s="302" t="s">
        <v>34</v>
      </c>
      <c r="D21" s="300">
        <v>4808</v>
      </c>
      <c r="E21" s="299">
        <v>54</v>
      </c>
      <c r="F21" s="302" t="s">
        <v>22</v>
      </c>
      <c r="G21" s="304" t="s">
        <v>120</v>
      </c>
      <c r="H21" s="305">
        <v>412</v>
      </c>
      <c r="I21" s="305">
        <v>6</v>
      </c>
      <c r="J21" s="342">
        <v>32</v>
      </c>
      <c r="K21" s="305">
        <v>0</v>
      </c>
      <c r="L21" s="305">
        <v>0</v>
      </c>
      <c r="M21" s="305">
        <v>38</v>
      </c>
    </row>
    <row r="22" spans="1:13" ht="9" customHeight="1">
      <c r="A22" s="299">
        <v>1829</v>
      </c>
      <c r="B22" s="300" t="s">
        <v>143</v>
      </c>
      <c r="C22" s="301" t="s">
        <v>144</v>
      </c>
      <c r="D22" s="300">
        <v>40730</v>
      </c>
      <c r="E22" s="299">
        <v>55</v>
      </c>
      <c r="F22" s="302" t="s">
        <v>2</v>
      </c>
      <c r="G22" s="325" t="s">
        <v>116</v>
      </c>
      <c r="H22" s="299">
        <v>39996</v>
      </c>
      <c r="I22" s="299">
        <v>338</v>
      </c>
      <c r="J22" s="342">
        <v>396</v>
      </c>
      <c r="K22" s="299">
        <v>0</v>
      </c>
      <c r="L22" s="299">
        <v>0</v>
      </c>
      <c r="M22" s="299">
        <v>734</v>
      </c>
    </row>
    <row r="23" spans="1:13" ht="9" customHeight="1">
      <c r="A23" s="299">
        <v>4460</v>
      </c>
      <c r="B23" s="300" t="s">
        <v>211</v>
      </c>
      <c r="C23" s="301" t="s">
        <v>212</v>
      </c>
      <c r="D23" s="300">
        <v>9951</v>
      </c>
      <c r="E23" s="299">
        <v>55</v>
      </c>
      <c r="F23" s="302" t="s">
        <v>2</v>
      </c>
      <c r="G23" s="327" t="s">
        <v>118</v>
      </c>
      <c r="H23" s="299">
        <v>8593</v>
      </c>
      <c r="I23" s="299">
        <v>566</v>
      </c>
      <c r="J23" s="342">
        <v>792</v>
      </c>
      <c r="K23" s="299">
        <v>0</v>
      </c>
      <c r="L23" s="299">
        <v>0</v>
      </c>
      <c r="M23" s="299">
        <v>1358</v>
      </c>
    </row>
    <row r="24" spans="1:13" ht="9" customHeight="1">
      <c r="A24" s="305">
        <v>4663</v>
      </c>
      <c r="B24" s="300" t="s">
        <v>37</v>
      </c>
      <c r="C24" s="302" t="s">
        <v>38</v>
      </c>
      <c r="D24" s="300">
        <v>12963</v>
      </c>
      <c r="E24" s="305">
        <v>39</v>
      </c>
      <c r="F24" s="302" t="s">
        <v>19</v>
      </c>
      <c r="G24" s="327" t="s">
        <v>118</v>
      </c>
      <c r="H24" s="305">
        <v>12457</v>
      </c>
      <c r="I24" s="305">
        <v>290</v>
      </c>
      <c r="J24" s="342">
        <v>216</v>
      </c>
      <c r="K24" s="305">
        <v>0</v>
      </c>
      <c r="L24" s="305">
        <v>0</v>
      </c>
      <c r="M24" s="305">
        <v>506</v>
      </c>
    </row>
    <row r="25" spans="1:13" ht="9" customHeight="1">
      <c r="A25" s="299">
        <v>6082</v>
      </c>
      <c r="B25" s="300" t="s">
        <v>39</v>
      </c>
      <c r="C25" s="301" t="s">
        <v>40</v>
      </c>
      <c r="D25" s="300">
        <v>4259</v>
      </c>
      <c r="E25" s="299">
        <v>55</v>
      </c>
      <c r="F25" s="302" t="s">
        <v>2</v>
      </c>
      <c r="G25" s="326" t="s">
        <v>119</v>
      </c>
      <c r="H25" s="299">
        <v>3961</v>
      </c>
      <c r="I25" s="299">
        <v>180</v>
      </c>
      <c r="J25" s="342">
        <v>118</v>
      </c>
      <c r="K25" s="299">
        <v>0</v>
      </c>
      <c r="L25" s="299">
        <v>0</v>
      </c>
      <c r="M25" s="299">
        <v>506</v>
      </c>
    </row>
    <row r="26" spans="1:13" s="306" customFormat="1" ht="9" customHeight="1">
      <c r="A26" s="299">
        <v>5341</v>
      </c>
      <c r="B26" s="300" t="s">
        <v>231</v>
      </c>
      <c r="C26" s="301" t="s">
        <v>232</v>
      </c>
      <c r="D26" s="300">
        <v>2551</v>
      </c>
      <c r="E26" s="299">
        <v>39</v>
      </c>
      <c r="F26" s="302" t="s">
        <v>19</v>
      </c>
      <c r="G26" s="326" t="s">
        <v>119</v>
      </c>
      <c r="H26" s="305">
        <v>2449</v>
      </c>
      <c r="I26" s="305">
        <v>94</v>
      </c>
      <c r="J26" s="342">
        <v>8</v>
      </c>
      <c r="K26" s="305">
        <v>0</v>
      </c>
      <c r="L26" s="305">
        <v>0</v>
      </c>
      <c r="M26" s="305">
        <v>762</v>
      </c>
    </row>
    <row r="27" spans="1:13" ht="9" customHeight="1">
      <c r="A27" s="299">
        <v>5176</v>
      </c>
      <c r="B27" s="300" t="s">
        <v>131</v>
      </c>
      <c r="C27" s="301" t="s">
        <v>132</v>
      </c>
      <c r="D27" s="300">
        <v>7522</v>
      </c>
      <c r="E27" s="299">
        <v>55</v>
      </c>
      <c r="F27" s="302" t="s">
        <v>2</v>
      </c>
      <c r="G27" s="334" t="s">
        <v>234</v>
      </c>
      <c r="H27" s="299">
        <v>6760</v>
      </c>
      <c r="I27" s="299">
        <v>232</v>
      </c>
      <c r="J27" s="342">
        <v>530</v>
      </c>
      <c r="K27" s="299">
        <v>0</v>
      </c>
      <c r="L27" s="299">
        <v>0</v>
      </c>
      <c r="M27" s="299">
        <v>102</v>
      </c>
    </row>
    <row r="28" spans="1:13" s="306" customFormat="1" ht="9" customHeight="1">
      <c r="A28" s="299">
        <v>6517</v>
      </c>
      <c r="B28" s="300" t="s">
        <v>43</v>
      </c>
      <c r="C28" s="301" t="s">
        <v>44</v>
      </c>
      <c r="D28" s="300">
        <v>363</v>
      </c>
      <c r="E28" s="299">
        <v>55</v>
      </c>
      <c r="F28" s="302" t="s">
        <v>2</v>
      </c>
      <c r="G28" s="304" t="s">
        <v>120</v>
      </c>
      <c r="H28" s="299">
        <v>295</v>
      </c>
      <c r="I28" s="299">
        <v>40</v>
      </c>
      <c r="J28" s="342">
        <v>28</v>
      </c>
      <c r="K28" s="299">
        <v>0</v>
      </c>
      <c r="L28" s="299">
        <v>0</v>
      </c>
      <c r="M28" s="299">
        <v>68</v>
      </c>
    </row>
    <row r="29" spans="1:13" ht="9" customHeight="1">
      <c r="A29" s="299">
        <v>6170</v>
      </c>
      <c r="B29" s="300" t="s">
        <v>45</v>
      </c>
      <c r="C29" s="301" t="s">
        <v>46</v>
      </c>
      <c r="D29" s="300">
        <v>11951</v>
      </c>
      <c r="E29" s="299">
        <v>55</v>
      </c>
      <c r="F29" s="302" t="s">
        <v>2</v>
      </c>
      <c r="G29" s="327" t="s">
        <v>118</v>
      </c>
      <c r="H29" s="299">
        <v>10157</v>
      </c>
      <c r="I29" s="299">
        <v>710</v>
      </c>
      <c r="J29" s="342">
        <v>1084</v>
      </c>
      <c r="K29" s="299">
        <v>0</v>
      </c>
      <c r="L29" s="299">
        <v>0</v>
      </c>
      <c r="M29" s="299">
        <v>1794</v>
      </c>
    </row>
    <row r="30" spans="1:13" ht="9" customHeight="1">
      <c r="A30" s="299">
        <v>5966</v>
      </c>
      <c r="B30" s="300" t="s">
        <v>147</v>
      </c>
      <c r="C30" s="301" t="s">
        <v>148</v>
      </c>
      <c r="D30" s="300">
        <v>687</v>
      </c>
      <c r="E30" s="299">
        <v>55</v>
      </c>
      <c r="F30" s="302" t="s">
        <v>2</v>
      </c>
      <c r="G30" s="304" t="s">
        <v>120</v>
      </c>
      <c r="H30" s="299">
        <v>589</v>
      </c>
      <c r="I30" s="299">
        <v>50</v>
      </c>
      <c r="J30" s="342">
        <v>48</v>
      </c>
      <c r="K30" s="299">
        <v>0</v>
      </c>
      <c r="L30" s="299">
        <v>0</v>
      </c>
      <c r="M30" s="299">
        <v>98</v>
      </c>
    </row>
    <row r="31" spans="1:13" ht="9" customHeight="1">
      <c r="A31" s="305">
        <v>4041</v>
      </c>
      <c r="B31" s="300" t="s">
        <v>149</v>
      </c>
      <c r="C31" s="302" t="s">
        <v>150</v>
      </c>
      <c r="D31" s="300">
        <v>18246</v>
      </c>
      <c r="E31" s="299">
        <v>54</v>
      </c>
      <c r="F31" s="302" t="s">
        <v>22</v>
      </c>
      <c r="G31" s="329" t="s">
        <v>117</v>
      </c>
      <c r="H31" s="305">
        <v>17755</v>
      </c>
      <c r="I31" s="305">
        <v>281</v>
      </c>
      <c r="J31" s="342">
        <v>210</v>
      </c>
      <c r="K31" s="305">
        <v>0</v>
      </c>
      <c r="L31" s="305">
        <v>0</v>
      </c>
      <c r="M31" s="305">
        <v>491</v>
      </c>
    </row>
    <row r="32" spans="1:13" s="306" customFormat="1" ht="9" customHeight="1">
      <c r="A32" s="305">
        <v>4204</v>
      </c>
      <c r="B32" s="300" t="s">
        <v>133</v>
      </c>
      <c r="C32" s="302" t="s">
        <v>134</v>
      </c>
      <c r="D32" s="300">
        <v>22862</v>
      </c>
      <c r="E32" s="299">
        <v>54</v>
      </c>
      <c r="F32" s="302" t="s">
        <v>22</v>
      </c>
      <c r="G32" s="329" t="s">
        <v>117</v>
      </c>
      <c r="H32" s="305">
        <v>20917</v>
      </c>
      <c r="I32" s="305">
        <v>1323</v>
      </c>
      <c r="J32" s="342">
        <v>622</v>
      </c>
      <c r="K32" s="305">
        <v>0</v>
      </c>
      <c r="L32" s="305">
        <v>0</v>
      </c>
      <c r="M32" s="305">
        <v>1945</v>
      </c>
    </row>
    <row r="33" spans="1:13" ht="9" customHeight="1">
      <c r="A33" s="299">
        <v>6550</v>
      </c>
      <c r="B33" s="300" t="s">
        <v>135</v>
      </c>
      <c r="C33" s="301" t="s">
        <v>136</v>
      </c>
      <c r="D33" s="300">
        <v>232</v>
      </c>
      <c r="E33" s="299">
        <v>55</v>
      </c>
      <c r="F33" s="302" t="s">
        <v>2</v>
      </c>
      <c r="G33" s="304" t="s">
        <v>120</v>
      </c>
      <c r="H33" s="299">
        <v>198</v>
      </c>
      <c r="I33" s="299">
        <v>6</v>
      </c>
      <c r="J33" s="342">
        <v>28</v>
      </c>
      <c r="K33" s="299">
        <v>0</v>
      </c>
      <c r="L33" s="299">
        <v>0</v>
      </c>
      <c r="M33" s="299">
        <v>34</v>
      </c>
    </row>
    <row r="34" spans="1:13" s="306" customFormat="1" ht="9" customHeight="1">
      <c r="A34" s="299">
        <v>1616</v>
      </c>
      <c r="B34" s="300" t="s">
        <v>47</v>
      </c>
      <c r="C34" s="301" t="s">
        <v>48</v>
      </c>
      <c r="D34" s="300">
        <v>14707</v>
      </c>
      <c r="E34" s="299">
        <v>55</v>
      </c>
      <c r="F34" s="302" t="s">
        <v>2</v>
      </c>
      <c r="G34" s="327" t="s">
        <v>118</v>
      </c>
      <c r="H34" s="299">
        <v>14027</v>
      </c>
      <c r="I34" s="299">
        <v>464</v>
      </c>
      <c r="J34" s="342">
        <v>216</v>
      </c>
      <c r="K34" s="299">
        <v>0</v>
      </c>
      <c r="L34" s="299">
        <v>0</v>
      </c>
      <c r="M34" s="299">
        <v>680</v>
      </c>
    </row>
    <row r="35" spans="1:13" ht="9" customHeight="1">
      <c r="A35" s="299">
        <v>6680</v>
      </c>
      <c r="B35" s="300" t="s">
        <v>217</v>
      </c>
      <c r="C35" s="301" t="s">
        <v>132</v>
      </c>
      <c r="D35" s="300">
        <v>92</v>
      </c>
      <c r="E35" s="299">
        <v>55</v>
      </c>
      <c r="F35" s="302" t="s">
        <v>2</v>
      </c>
      <c r="G35" s="304" t="s">
        <v>120</v>
      </c>
      <c r="H35" s="299">
        <v>0</v>
      </c>
      <c r="I35" s="299">
        <v>54</v>
      </c>
      <c r="J35" s="342">
        <v>38</v>
      </c>
      <c r="K35" s="299">
        <v>0</v>
      </c>
      <c r="L35" s="299">
        <v>0</v>
      </c>
      <c r="M35" s="299">
        <v>92</v>
      </c>
    </row>
    <row r="36" spans="1:13" s="306" customFormat="1" ht="9" customHeight="1">
      <c r="A36" s="299">
        <v>5822</v>
      </c>
      <c r="B36" s="300" t="s">
        <v>49</v>
      </c>
      <c r="C36" s="301" t="s">
        <v>50</v>
      </c>
      <c r="D36" s="300">
        <v>2618</v>
      </c>
      <c r="E36" s="299">
        <v>55</v>
      </c>
      <c r="F36" s="302" t="s">
        <v>2</v>
      </c>
      <c r="G36" s="326" t="s">
        <v>119</v>
      </c>
      <c r="H36" s="299">
        <v>2456</v>
      </c>
      <c r="I36" s="299">
        <v>62</v>
      </c>
      <c r="J36" s="342">
        <v>100</v>
      </c>
      <c r="K36" s="299">
        <v>0</v>
      </c>
      <c r="L36" s="299">
        <v>0</v>
      </c>
      <c r="M36" s="299">
        <v>162</v>
      </c>
    </row>
    <row r="37" spans="1:13" ht="9" customHeight="1">
      <c r="A37" s="299">
        <v>5818</v>
      </c>
      <c r="B37" s="300" t="s">
        <v>53</v>
      </c>
      <c r="C37" s="301" t="s">
        <v>54</v>
      </c>
      <c r="D37" s="300">
        <v>7347</v>
      </c>
      <c r="E37" s="299">
        <v>55</v>
      </c>
      <c r="F37" s="302" t="s">
        <v>2</v>
      </c>
      <c r="G37" s="327" t="s">
        <v>118</v>
      </c>
      <c r="H37" s="299">
        <v>6989</v>
      </c>
      <c r="I37" s="299">
        <v>192</v>
      </c>
      <c r="J37" s="342">
        <v>166</v>
      </c>
      <c r="K37" s="299">
        <v>0</v>
      </c>
      <c r="L37" s="299">
        <v>0</v>
      </c>
      <c r="M37" s="299">
        <v>358</v>
      </c>
    </row>
    <row r="38" spans="1:13" s="306" customFormat="1" ht="9" customHeight="1">
      <c r="A38" s="299">
        <v>5154</v>
      </c>
      <c r="B38" s="300" t="s">
        <v>55</v>
      </c>
      <c r="C38" s="301" t="s">
        <v>56</v>
      </c>
      <c r="D38" s="300">
        <v>2164</v>
      </c>
      <c r="E38" s="299">
        <v>55</v>
      </c>
      <c r="F38" s="302" t="s">
        <v>2</v>
      </c>
      <c r="G38" s="326" t="s">
        <v>119</v>
      </c>
      <c r="H38" s="299">
        <v>2114</v>
      </c>
      <c r="I38" s="299">
        <v>22</v>
      </c>
      <c r="J38" s="342">
        <v>28</v>
      </c>
      <c r="K38" s="299">
        <v>0</v>
      </c>
      <c r="L38" s="299">
        <v>0</v>
      </c>
      <c r="M38" s="299">
        <v>50</v>
      </c>
    </row>
    <row r="39" spans="1:13" ht="9" customHeight="1">
      <c r="A39" s="299">
        <v>5453</v>
      </c>
      <c r="B39" s="300" t="s">
        <v>57</v>
      </c>
      <c r="C39" s="301" t="s">
        <v>58</v>
      </c>
      <c r="D39" s="300">
        <v>2553</v>
      </c>
      <c r="E39" s="299">
        <v>55</v>
      </c>
      <c r="F39" s="302" t="s">
        <v>2</v>
      </c>
      <c r="G39" s="304" t="s">
        <v>235</v>
      </c>
      <c r="H39" s="299">
        <v>2383</v>
      </c>
      <c r="I39" s="299">
        <v>100</v>
      </c>
      <c r="J39" s="342">
        <v>70</v>
      </c>
      <c r="K39" s="299">
        <v>0</v>
      </c>
      <c r="L39" s="299">
        <v>0</v>
      </c>
      <c r="M39" s="299">
        <v>170</v>
      </c>
    </row>
    <row r="40" spans="1:13" s="306" customFormat="1" ht="9" customHeight="1">
      <c r="A40" s="299">
        <v>6276</v>
      </c>
      <c r="B40" s="300" t="s">
        <v>61</v>
      </c>
      <c r="C40" s="301" t="s">
        <v>62</v>
      </c>
      <c r="D40" s="300">
        <v>891</v>
      </c>
      <c r="E40" s="299">
        <v>55</v>
      </c>
      <c r="F40" s="302" t="s">
        <v>2</v>
      </c>
      <c r="G40" s="304" t="s">
        <v>120</v>
      </c>
      <c r="H40" s="299">
        <v>789</v>
      </c>
      <c r="I40" s="299">
        <v>54</v>
      </c>
      <c r="J40" s="342">
        <v>48</v>
      </c>
      <c r="K40" s="299">
        <v>0</v>
      </c>
      <c r="L40" s="299">
        <v>0</v>
      </c>
      <c r="M40" s="299">
        <v>102</v>
      </c>
    </row>
    <row r="41" spans="1:13" ht="9" customHeight="1">
      <c r="A41" s="299">
        <v>6275</v>
      </c>
      <c r="B41" s="300" t="s">
        <v>61</v>
      </c>
      <c r="C41" s="301" t="s">
        <v>63</v>
      </c>
      <c r="D41" s="300">
        <v>606</v>
      </c>
      <c r="E41" s="299">
        <v>55</v>
      </c>
      <c r="F41" s="302" t="s">
        <v>2</v>
      </c>
      <c r="G41" s="304" t="s">
        <v>120</v>
      </c>
      <c r="H41" s="299">
        <v>540</v>
      </c>
      <c r="I41" s="299">
        <v>28</v>
      </c>
      <c r="J41" s="342">
        <v>38</v>
      </c>
      <c r="K41" s="299">
        <v>0</v>
      </c>
      <c r="L41" s="299">
        <v>0</v>
      </c>
      <c r="M41" s="299">
        <v>66</v>
      </c>
    </row>
    <row r="42" spans="1:13" s="306" customFormat="1" ht="9" customHeight="1">
      <c r="A42" s="299">
        <v>4899</v>
      </c>
      <c r="B42" s="300" t="s">
        <v>64</v>
      </c>
      <c r="C42" s="301" t="s">
        <v>65</v>
      </c>
      <c r="D42" s="300">
        <v>20268</v>
      </c>
      <c r="E42" s="299">
        <v>55</v>
      </c>
      <c r="F42" s="302" t="s">
        <v>2</v>
      </c>
      <c r="G42" s="329" t="s">
        <v>117</v>
      </c>
      <c r="H42" s="299">
        <v>18182</v>
      </c>
      <c r="I42" s="299">
        <v>1160</v>
      </c>
      <c r="J42" s="342">
        <v>926</v>
      </c>
      <c r="K42" s="299">
        <v>0</v>
      </c>
      <c r="L42" s="299">
        <v>0</v>
      </c>
      <c r="M42" s="299">
        <v>2086</v>
      </c>
    </row>
    <row r="43" spans="1:13" ht="9" customHeight="1">
      <c r="A43" s="299">
        <v>3110</v>
      </c>
      <c r="B43" s="300" t="s">
        <v>66</v>
      </c>
      <c r="C43" s="301" t="s">
        <v>67</v>
      </c>
      <c r="D43" s="300">
        <v>3573</v>
      </c>
      <c r="E43" s="299">
        <v>55</v>
      </c>
      <c r="F43" s="302" t="s">
        <v>2</v>
      </c>
      <c r="G43" s="326" t="s">
        <v>119</v>
      </c>
      <c r="H43" s="299">
        <v>3573</v>
      </c>
      <c r="I43" s="299">
        <v>0</v>
      </c>
      <c r="J43" s="342">
        <v>0</v>
      </c>
      <c r="K43" s="299">
        <v>0</v>
      </c>
      <c r="L43" s="299">
        <v>0</v>
      </c>
      <c r="M43" s="299">
        <v>0</v>
      </c>
    </row>
    <row r="44" spans="1:13" ht="9" customHeight="1">
      <c r="A44" s="299">
        <v>3111</v>
      </c>
      <c r="B44" s="300" t="s">
        <v>66</v>
      </c>
      <c r="C44" s="301" t="s">
        <v>68</v>
      </c>
      <c r="D44" s="300">
        <v>5382</v>
      </c>
      <c r="E44" s="299">
        <v>55</v>
      </c>
      <c r="F44" s="302" t="s">
        <v>2</v>
      </c>
      <c r="G44" s="326" t="s">
        <v>119</v>
      </c>
      <c r="H44" s="299">
        <v>5354</v>
      </c>
      <c r="I44" s="299">
        <v>28</v>
      </c>
      <c r="J44" s="342">
        <v>0</v>
      </c>
      <c r="K44" s="299">
        <v>0</v>
      </c>
      <c r="L44" s="299">
        <v>0</v>
      </c>
      <c r="M44" s="299">
        <v>28</v>
      </c>
    </row>
    <row r="45" spans="1:13" ht="9" customHeight="1">
      <c r="A45" s="305">
        <v>5835</v>
      </c>
      <c r="B45" s="300" t="s">
        <v>154</v>
      </c>
      <c r="C45" s="302" t="s">
        <v>155</v>
      </c>
      <c r="D45" s="300">
        <v>2026</v>
      </c>
      <c r="E45" s="305">
        <v>54</v>
      </c>
      <c r="F45" s="302" t="s">
        <v>22</v>
      </c>
      <c r="G45" s="304" t="s">
        <v>120</v>
      </c>
      <c r="H45" s="305">
        <v>1810</v>
      </c>
      <c r="I45" s="305">
        <v>152</v>
      </c>
      <c r="J45" s="342">
        <v>64</v>
      </c>
      <c r="K45" s="305">
        <v>0</v>
      </c>
      <c r="L45" s="305">
        <v>0</v>
      </c>
      <c r="M45" s="305">
        <v>216</v>
      </c>
    </row>
    <row r="46" spans="1:13" ht="9" customHeight="1">
      <c r="A46" s="299">
        <v>6679</v>
      </c>
      <c r="B46" s="300" t="s">
        <v>220</v>
      </c>
      <c r="C46" s="301" t="s">
        <v>8</v>
      </c>
      <c r="D46" s="300">
        <v>252</v>
      </c>
      <c r="E46" s="299">
        <v>55</v>
      </c>
      <c r="F46" s="302" t="s">
        <v>2</v>
      </c>
      <c r="G46" s="304" t="s">
        <v>120</v>
      </c>
      <c r="H46" s="299">
        <v>0</v>
      </c>
      <c r="I46" s="299">
        <v>114</v>
      </c>
      <c r="J46" s="342">
        <v>138</v>
      </c>
      <c r="K46" s="299">
        <v>0</v>
      </c>
      <c r="L46" s="299">
        <v>0</v>
      </c>
      <c r="M46" s="299">
        <v>252</v>
      </c>
    </row>
    <row r="47" spans="1:13" ht="9" customHeight="1">
      <c r="A47" s="299">
        <v>4965</v>
      </c>
      <c r="B47" s="300" t="s">
        <v>221</v>
      </c>
      <c r="C47" s="301" t="s">
        <v>222</v>
      </c>
      <c r="D47" s="300">
        <v>2639</v>
      </c>
      <c r="E47" s="299">
        <v>49</v>
      </c>
      <c r="F47" s="301" t="s">
        <v>225</v>
      </c>
      <c r="G47" s="304" t="s">
        <v>235</v>
      </c>
      <c r="H47" s="305">
        <v>2273</v>
      </c>
      <c r="I47" s="305">
        <v>116</v>
      </c>
      <c r="J47" s="342">
        <v>250</v>
      </c>
      <c r="K47" s="305">
        <v>0</v>
      </c>
      <c r="L47" s="305">
        <v>0</v>
      </c>
      <c r="M47" s="305">
        <v>366</v>
      </c>
    </row>
    <row r="48" spans="1:13" ht="9" customHeight="1">
      <c r="A48" s="299">
        <v>4966</v>
      </c>
      <c r="B48" s="300" t="s">
        <v>72</v>
      </c>
      <c r="C48" s="301" t="s">
        <v>73</v>
      </c>
      <c r="D48" s="300">
        <v>546</v>
      </c>
      <c r="E48" s="299">
        <v>55</v>
      </c>
      <c r="F48" s="302" t="s">
        <v>2</v>
      </c>
      <c r="G48" s="304" t="s">
        <v>120</v>
      </c>
      <c r="H48" s="305">
        <v>352</v>
      </c>
      <c r="I48" s="305">
        <v>108</v>
      </c>
      <c r="J48" s="342">
        <v>86</v>
      </c>
      <c r="K48" s="305">
        <v>0</v>
      </c>
      <c r="L48" s="305">
        <v>0</v>
      </c>
      <c r="M48" s="305">
        <v>194</v>
      </c>
    </row>
    <row r="49" spans="1:13" ht="9" customHeight="1">
      <c r="A49" s="345">
        <v>6482</v>
      </c>
      <c r="B49" s="336" t="s">
        <v>137</v>
      </c>
      <c r="C49" s="346" t="s">
        <v>60</v>
      </c>
      <c r="D49" s="332">
        <v>15914</v>
      </c>
      <c r="E49" s="347">
        <v>54</v>
      </c>
      <c r="F49" s="339" t="s">
        <v>22</v>
      </c>
      <c r="G49" s="348" t="s">
        <v>117</v>
      </c>
      <c r="H49" s="330">
        <v>13697</v>
      </c>
      <c r="I49" s="330">
        <v>1421</v>
      </c>
      <c r="J49" s="343">
        <v>796</v>
      </c>
      <c r="K49" s="330">
        <v>0</v>
      </c>
      <c r="L49" s="330">
        <v>0</v>
      </c>
      <c r="M49" s="330">
        <v>2217</v>
      </c>
    </row>
    <row r="50" spans="1:13" ht="9" customHeight="1">
      <c r="A50" s="299"/>
      <c r="B50" s="300"/>
      <c r="C50" s="301"/>
      <c r="D50" s="300"/>
      <c r="E50" s="299"/>
      <c r="F50" s="302"/>
      <c r="G50" s="304"/>
      <c r="H50" s="299"/>
      <c r="I50" s="299"/>
      <c r="J50" s="342"/>
      <c r="K50" s="299"/>
      <c r="L50" s="299"/>
      <c r="M50" s="299"/>
    </row>
    <row r="51" spans="1:13" ht="9" customHeight="1">
      <c r="A51" s="299"/>
      <c r="B51" s="300"/>
      <c r="C51" s="301"/>
      <c r="D51" s="300"/>
      <c r="E51" s="299"/>
      <c r="F51" s="302"/>
      <c r="G51" s="304"/>
      <c r="H51" s="299"/>
      <c r="I51" s="299"/>
      <c r="J51" s="342"/>
      <c r="K51" s="299"/>
      <c r="L51" s="299"/>
      <c r="M51" s="299"/>
    </row>
    <row r="52" spans="1:13" ht="9" customHeight="1">
      <c r="A52" s="307"/>
      <c r="B52" s="308"/>
      <c r="C52" s="308"/>
      <c r="E52" s="308"/>
      <c r="F52" s="308"/>
      <c r="G52" s="308"/>
      <c r="H52" s="307"/>
      <c r="I52" s="307"/>
      <c r="J52" s="307"/>
      <c r="K52" s="307"/>
      <c r="L52" s="307"/>
      <c r="M52" s="309"/>
    </row>
    <row r="53" spans="1:13" ht="9" customHeight="1">
      <c r="A53" s="310" t="s">
        <v>87</v>
      </c>
      <c r="B53" s="311" t="s">
        <v>88</v>
      </c>
      <c r="C53" s="312">
        <f>SUM(C54:C58)</f>
        <v>46</v>
      </c>
      <c r="D53" s="333" t="s">
        <v>93</v>
      </c>
      <c r="E53" s="313" t="s">
        <v>94</v>
      </c>
      <c r="F53" s="199" t="s">
        <v>95</v>
      </c>
      <c r="G53" s="320">
        <v>600000</v>
      </c>
      <c r="H53" s="201" t="s">
        <v>99</v>
      </c>
      <c r="I53" s="289" t="s">
        <v>100</v>
      </c>
      <c r="J53" s="289" t="s">
        <v>101</v>
      </c>
      <c r="K53" s="322" t="s">
        <v>102</v>
      </c>
      <c r="L53" s="324" t="s">
        <v>103</v>
      </c>
      <c r="M53" s="323"/>
    </row>
    <row r="54" spans="1:13" ht="9" customHeight="1">
      <c r="A54" s="314"/>
      <c r="B54" s="311" t="s">
        <v>90</v>
      </c>
      <c r="C54" s="315">
        <f>COUNTIFS(E3:E49,"=54")</f>
        <v>6</v>
      </c>
      <c r="D54" s="333"/>
      <c r="E54" s="313" t="s">
        <v>94</v>
      </c>
      <c r="F54" s="199" t="s">
        <v>96</v>
      </c>
      <c r="G54" s="320">
        <v>300000</v>
      </c>
      <c r="H54" s="201" t="s">
        <v>99</v>
      </c>
      <c r="I54" s="290">
        <v>599999</v>
      </c>
      <c r="J54" s="289" t="s">
        <v>101</v>
      </c>
      <c r="K54" s="322" t="s">
        <v>76</v>
      </c>
      <c r="L54" s="324" t="s">
        <v>104</v>
      </c>
      <c r="M54" s="323"/>
    </row>
    <row r="55" spans="1:13" ht="9" customHeight="1">
      <c r="A55" s="314"/>
      <c r="B55" s="311" t="s">
        <v>227</v>
      </c>
      <c r="C55" s="315">
        <f>COUNTIFS(E2:E49,"=49")</f>
        <v>1</v>
      </c>
      <c r="D55" s="333"/>
      <c r="E55" s="313" t="s">
        <v>94</v>
      </c>
      <c r="F55" s="199" t="s">
        <v>97</v>
      </c>
      <c r="G55" s="320">
        <v>150000</v>
      </c>
      <c r="H55" s="201" t="s">
        <v>99</v>
      </c>
      <c r="I55" s="290">
        <v>299999</v>
      </c>
      <c r="J55" s="289" t="s">
        <v>101</v>
      </c>
      <c r="K55" s="322" t="s">
        <v>77</v>
      </c>
      <c r="L55" s="324" t="s">
        <v>105</v>
      </c>
      <c r="M55" s="323"/>
    </row>
    <row r="56" spans="1:13" ht="9" customHeight="1">
      <c r="A56" s="314"/>
      <c r="B56" s="311" t="s">
        <v>91</v>
      </c>
      <c r="C56" s="315">
        <f>COUNTIFS(E3:E49,"=39")</f>
        <v>2</v>
      </c>
      <c r="D56" s="333"/>
      <c r="E56" s="313" t="s">
        <v>94</v>
      </c>
      <c r="F56" s="199" t="s">
        <v>98</v>
      </c>
      <c r="G56" s="320">
        <v>60000</v>
      </c>
      <c r="H56" s="201" t="s">
        <v>99</v>
      </c>
      <c r="I56" s="290">
        <v>149999</v>
      </c>
      <c r="J56" s="289" t="s">
        <v>101</v>
      </c>
      <c r="K56" s="322" t="s">
        <v>80</v>
      </c>
      <c r="L56" s="324" t="s">
        <v>106</v>
      </c>
      <c r="M56" s="323"/>
    </row>
    <row r="57" spans="1:13" ht="9" customHeight="1">
      <c r="A57" s="316"/>
      <c r="B57" s="311" t="s">
        <v>92</v>
      </c>
      <c r="C57" s="315">
        <f>COUNTIFS(E3:E49,"=55")</f>
        <v>37</v>
      </c>
      <c r="D57" s="333"/>
      <c r="E57" s="313">
        <f>COUNTIFS(G4:G49,"♠")</f>
        <v>4</v>
      </c>
      <c r="F57" s="208" t="s">
        <v>201</v>
      </c>
      <c r="G57" s="320">
        <v>30000</v>
      </c>
      <c r="H57" s="201" t="s">
        <v>99</v>
      </c>
      <c r="I57" s="290">
        <v>59999</v>
      </c>
      <c r="J57" s="289" t="s">
        <v>101</v>
      </c>
      <c r="K57" s="322" t="s">
        <v>81</v>
      </c>
      <c r="L57" s="324" t="s">
        <v>107</v>
      </c>
      <c r="M57" s="323"/>
    </row>
    <row r="58" spans="1:13" ht="9" customHeight="1">
      <c r="A58" s="307"/>
      <c r="B58" s="317"/>
      <c r="C58" s="318"/>
      <c r="D58" s="333"/>
      <c r="E58" s="313">
        <f>COUNTIFS(G4:G49,"♥")</f>
        <v>5</v>
      </c>
      <c r="F58" s="209" t="s">
        <v>202</v>
      </c>
      <c r="G58" s="320">
        <v>15000</v>
      </c>
      <c r="H58" s="201" t="s">
        <v>99</v>
      </c>
      <c r="I58" s="290">
        <v>29999</v>
      </c>
      <c r="J58" s="289" t="s">
        <v>101</v>
      </c>
      <c r="K58" s="322" t="s">
        <v>82</v>
      </c>
      <c r="L58" s="324" t="s">
        <v>108</v>
      </c>
      <c r="M58" s="323"/>
    </row>
    <row r="59" spans="1:13" ht="9" customHeight="1">
      <c r="A59" s="307"/>
      <c r="B59" s="308"/>
      <c r="C59" s="308"/>
      <c r="D59" s="333"/>
      <c r="E59" s="313">
        <f>COUNTIFS(G4:G49,"♦")+1</f>
        <v>9</v>
      </c>
      <c r="F59" s="210" t="s">
        <v>203</v>
      </c>
      <c r="G59" s="320">
        <v>7000</v>
      </c>
      <c r="H59" s="201" t="s">
        <v>99</v>
      </c>
      <c r="I59" s="290">
        <v>14999</v>
      </c>
      <c r="J59" s="289" t="s">
        <v>101</v>
      </c>
      <c r="K59" s="322" t="s">
        <v>83</v>
      </c>
      <c r="L59" s="324" t="s">
        <v>109</v>
      </c>
      <c r="M59" s="323"/>
    </row>
    <row r="60" spans="1:13" ht="9" customHeight="1">
      <c r="A60" s="307"/>
      <c r="B60" s="308"/>
      <c r="C60" s="308"/>
      <c r="D60" s="333"/>
      <c r="E60" s="313">
        <f>COUNTIFS(G4:G49,"♣")+2</f>
        <v>11</v>
      </c>
      <c r="F60" s="211" t="s">
        <v>204</v>
      </c>
      <c r="G60" s="320">
        <v>2500</v>
      </c>
      <c r="H60" s="201" t="s">
        <v>99</v>
      </c>
      <c r="I60" s="290">
        <v>6999</v>
      </c>
      <c r="J60" s="289" t="s">
        <v>101</v>
      </c>
      <c r="K60" s="322" t="s">
        <v>84</v>
      </c>
      <c r="L60" s="324" t="s">
        <v>110</v>
      </c>
      <c r="M60" s="323"/>
    </row>
    <row r="61" spans="1:13" ht="9" customHeight="1">
      <c r="A61" s="307"/>
      <c r="B61" s="308"/>
      <c r="C61" s="308"/>
      <c r="D61" s="333"/>
      <c r="E61" s="313">
        <f>COUNTIFS(G4:G49,"A")</f>
        <v>17</v>
      </c>
      <c r="F61" s="212" t="s">
        <v>205</v>
      </c>
      <c r="G61" s="321">
        <v>0</v>
      </c>
      <c r="H61" s="201" t="s">
        <v>99</v>
      </c>
      <c r="I61" s="290">
        <v>2499</v>
      </c>
      <c r="J61" s="289" t="s">
        <v>101</v>
      </c>
      <c r="K61" s="322" t="s">
        <v>85</v>
      </c>
      <c r="L61" s="324" t="s">
        <v>111</v>
      </c>
      <c r="M61" s="323"/>
    </row>
    <row r="62" spans="1:13" ht="9" customHeight="1">
      <c r="B62" s="308"/>
      <c r="C62" s="308"/>
      <c r="E62" s="319">
        <f>SUM(E53:E61)</f>
        <v>46</v>
      </c>
    </row>
  </sheetData>
  <mergeCells count="1">
    <mergeCell ref="A1:M1"/>
  </mergeCells>
  <phoneticPr fontId="2" type="noConversion"/>
  <pageMargins left="0.15944881889763785" right="0.15944881889763785" top="0.21259842519685043" bottom="0.21259842519685043" header="0.10629921259842522" footer="0"/>
  <pageSetup paperSize="9" orientation="landscape" horizontalDpi="4294967292" verticalDpi="4294967292"/>
  <rowBreaks count="1" manualBreakCount="1">
    <brk id="64" max="16383" man="1"/>
  </rowBreaks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Ruler="0" workbookViewId="0">
      <selection activeCell="AB32" sqref="AB32"/>
    </sheetView>
  </sheetViews>
  <sheetFormatPr baseColWidth="10" defaultRowHeight="15" x14ac:dyDescent="0"/>
  <cols>
    <col min="1" max="1" width="23.6640625" customWidth="1"/>
    <col min="2" max="8" width="10.6640625" customWidth="1"/>
    <col min="9" max="9" width="10.6640625" style="114" customWidth="1"/>
    <col min="10" max="26" width="10.83203125" style="114"/>
  </cols>
  <sheetData>
    <row r="1" spans="1:27" s="112" customFormat="1">
      <c r="B1" s="125" t="s">
        <v>247</v>
      </c>
      <c r="C1" s="125" t="s">
        <v>246</v>
      </c>
      <c r="D1" s="125" t="s">
        <v>245</v>
      </c>
      <c r="E1" s="125" t="s">
        <v>244</v>
      </c>
      <c r="F1" s="125" t="s">
        <v>243</v>
      </c>
      <c r="G1" s="125" t="s">
        <v>242</v>
      </c>
      <c r="H1" s="125" t="s">
        <v>241</v>
      </c>
      <c r="I1" s="125" t="s">
        <v>168</v>
      </c>
      <c r="J1" s="125" t="s">
        <v>169</v>
      </c>
      <c r="K1" s="125" t="s">
        <v>170</v>
      </c>
      <c r="L1" s="125" t="s">
        <v>171</v>
      </c>
      <c r="M1" s="125" t="s">
        <v>172</v>
      </c>
      <c r="N1" s="125" t="s">
        <v>173</v>
      </c>
      <c r="O1" s="125" t="s">
        <v>176</v>
      </c>
      <c r="P1" s="125" t="s">
        <v>175</v>
      </c>
      <c r="Q1" s="125" t="s">
        <v>174</v>
      </c>
      <c r="R1" s="125" t="s">
        <v>177</v>
      </c>
      <c r="S1" s="125" t="s">
        <v>178</v>
      </c>
      <c r="T1" s="125" t="s">
        <v>179</v>
      </c>
      <c r="U1" s="125" t="s">
        <v>180</v>
      </c>
      <c r="V1" s="125" t="s">
        <v>181</v>
      </c>
      <c r="W1" s="125" t="s">
        <v>182</v>
      </c>
      <c r="X1" s="125" t="s">
        <v>183</v>
      </c>
      <c r="Y1" s="125" t="s">
        <v>184</v>
      </c>
      <c r="Z1" s="125" t="s">
        <v>185</v>
      </c>
      <c r="AA1" s="125" t="s">
        <v>186</v>
      </c>
    </row>
    <row r="2" spans="1:27" s="110" customFormat="1">
      <c r="A2" s="111" t="s">
        <v>88</v>
      </c>
      <c r="B2" s="126">
        <v>47</v>
      </c>
      <c r="C2" s="126">
        <v>47</v>
      </c>
      <c r="D2" s="126">
        <v>46</v>
      </c>
      <c r="E2" s="126">
        <v>46</v>
      </c>
      <c r="F2" s="126">
        <v>45</v>
      </c>
      <c r="G2" s="126">
        <v>43</v>
      </c>
      <c r="H2" s="126">
        <v>44</v>
      </c>
      <c r="I2" s="126">
        <v>45</v>
      </c>
      <c r="J2" s="115">
        <v>47</v>
      </c>
      <c r="K2" s="115">
        <v>38</v>
      </c>
      <c r="L2" s="115">
        <v>38</v>
      </c>
      <c r="M2" s="115">
        <v>34</v>
      </c>
      <c r="N2" s="115">
        <v>30</v>
      </c>
      <c r="O2" s="115">
        <v>27</v>
      </c>
      <c r="P2" s="115">
        <v>25</v>
      </c>
      <c r="Q2" s="115">
        <v>20</v>
      </c>
      <c r="R2" s="115">
        <v>24</v>
      </c>
      <c r="S2" s="115">
        <v>22</v>
      </c>
      <c r="T2" s="115">
        <v>22</v>
      </c>
      <c r="U2" s="115">
        <v>19</v>
      </c>
      <c r="V2" s="115">
        <v>19</v>
      </c>
      <c r="W2" s="115">
        <v>20</v>
      </c>
      <c r="X2" s="115">
        <v>20</v>
      </c>
      <c r="Y2" s="115">
        <v>16</v>
      </c>
      <c r="Z2" s="115">
        <v>15</v>
      </c>
      <c r="AA2" s="115">
        <v>13</v>
      </c>
    </row>
    <row r="3" spans="1:27" s="110" customFormat="1">
      <c r="A3" s="111" t="s">
        <v>162</v>
      </c>
      <c r="B3" s="127"/>
      <c r="C3" s="127"/>
      <c r="D3" s="127"/>
      <c r="E3" s="127"/>
      <c r="F3" s="127"/>
      <c r="G3" s="127"/>
      <c r="H3" s="127"/>
      <c r="I3" s="127"/>
      <c r="J3" s="113">
        <v>1</v>
      </c>
      <c r="K3" s="113">
        <v>1</v>
      </c>
      <c r="L3" s="113">
        <v>1</v>
      </c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6"/>
      <c r="X3" s="116"/>
      <c r="Y3" s="116"/>
      <c r="Z3" s="116"/>
      <c r="AA3" s="117"/>
    </row>
    <row r="4" spans="1:27" s="110" customFormat="1">
      <c r="A4" s="111" t="s">
        <v>90</v>
      </c>
      <c r="B4" s="128">
        <v>6</v>
      </c>
      <c r="C4" s="128">
        <v>6</v>
      </c>
      <c r="D4" s="128">
        <v>6</v>
      </c>
      <c r="E4" s="128">
        <v>7</v>
      </c>
      <c r="F4" s="128">
        <v>7</v>
      </c>
      <c r="G4" s="128">
        <v>6</v>
      </c>
      <c r="H4" s="128">
        <v>6</v>
      </c>
      <c r="I4" s="128">
        <v>6</v>
      </c>
      <c r="J4" s="113">
        <v>5</v>
      </c>
      <c r="K4" s="113">
        <v>5</v>
      </c>
      <c r="L4" s="113">
        <v>5</v>
      </c>
      <c r="M4" s="113">
        <v>3</v>
      </c>
      <c r="N4" s="113">
        <v>1</v>
      </c>
      <c r="O4" s="113">
        <v>1</v>
      </c>
      <c r="P4" s="113">
        <v>1</v>
      </c>
      <c r="Q4" s="113">
        <v>1</v>
      </c>
      <c r="R4" s="113">
        <v>2</v>
      </c>
      <c r="S4" s="113">
        <v>2</v>
      </c>
      <c r="T4" s="113">
        <v>2</v>
      </c>
      <c r="U4" s="113">
        <v>2</v>
      </c>
      <c r="V4" s="113">
        <v>2</v>
      </c>
      <c r="W4" s="113">
        <v>2</v>
      </c>
      <c r="X4" s="113">
        <v>2</v>
      </c>
      <c r="Y4" s="113">
        <v>2</v>
      </c>
      <c r="Z4" s="113">
        <v>2</v>
      </c>
    </row>
    <row r="5" spans="1:27" s="110" customFormat="1">
      <c r="A5" s="111" t="s">
        <v>227</v>
      </c>
      <c r="B5" s="128">
        <v>1</v>
      </c>
      <c r="C5" s="128">
        <v>1</v>
      </c>
      <c r="D5" s="128">
        <v>1</v>
      </c>
      <c r="E5" s="128">
        <v>1</v>
      </c>
      <c r="F5" s="128">
        <v>1</v>
      </c>
      <c r="G5" s="128"/>
      <c r="H5" s="128"/>
      <c r="I5" s="128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</row>
    <row r="6" spans="1:27" s="110" customFormat="1">
      <c r="A6" s="111" t="s">
        <v>91</v>
      </c>
      <c r="B6" s="128">
        <v>2</v>
      </c>
      <c r="C6" s="128">
        <v>2</v>
      </c>
      <c r="D6" s="128">
        <v>2</v>
      </c>
      <c r="E6" s="128">
        <v>2</v>
      </c>
      <c r="F6" s="128">
        <v>1</v>
      </c>
      <c r="G6" s="128">
        <v>2</v>
      </c>
      <c r="H6" s="128">
        <v>2</v>
      </c>
      <c r="I6" s="128">
        <v>2</v>
      </c>
      <c r="J6" s="113">
        <v>2</v>
      </c>
      <c r="K6" s="113">
        <v>3</v>
      </c>
      <c r="L6" s="113">
        <v>3</v>
      </c>
      <c r="M6" s="113">
        <v>3</v>
      </c>
      <c r="N6" s="113">
        <v>1</v>
      </c>
      <c r="O6" s="113">
        <v>1</v>
      </c>
      <c r="P6" s="113">
        <v>1</v>
      </c>
      <c r="Q6" s="113">
        <v>1</v>
      </c>
      <c r="R6" s="113">
        <v>2</v>
      </c>
      <c r="S6" s="113">
        <v>2</v>
      </c>
      <c r="T6" s="113">
        <v>2</v>
      </c>
      <c r="U6" s="113">
        <v>2</v>
      </c>
      <c r="V6" s="113">
        <v>2</v>
      </c>
      <c r="W6" s="113">
        <v>1</v>
      </c>
      <c r="X6" s="113">
        <v>1</v>
      </c>
      <c r="Y6" s="113"/>
      <c r="Z6" s="113"/>
    </row>
    <row r="7" spans="1:27" s="110" customFormat="1">
      <c r="A7" s="111" t="s">
        <v>92</v>
      </c>
      <c r="B7" s="128">
        <v>38</v>
      </c>
      <c r="C7" s="128">
        <v>38</v>
      </c>
      <c r="D7" s="128">
        <v>37</v>
      </c>
      <c r="E7" s="128">
        <v>37</v>
      </c>
      <c r="F7" s="128">
        <v>36</v>
      </c>
      <c r="G7" s="128">
        <v>35</v>
      </c>
      <c r="H7" s="128">
        <v>36</v>
      </c>
      <c r="I7" s="128">
        <v>37</v>
      </c>
      <c r="J7" s="113">
        <v>39</v>
      </c>
      <c r="K7" s="113">
        <v>29</v>
      </c>
      <c r="L7" s="113">
        <v>29</v>
      </c>
      <c r="M7" s="113">
        <v>28</v>
      </c>
      <c r="N7" s="113">
        <v>28</v>
      </c>
      <c r="O7" s="113">
        <v>25</v>
      </c>
      <c r="P7" s="113">
        <v>23</v>
      </c>
      <c r="Q7" s="113">
        <v>18</v>
      </c>
      <c r="R7" s="113">
        <v>20</v>
      </c>
      <c r="S7" s="113">
        <v>18</v>
      </c>
      <c r="T7" s="113">
        <v>18</v>
      </c>
      <c r="U7" s="113">
        <v>15</v>
      </c>
      <c r="V7" s="113">
        <v>15</v>
      </c>
      <c r="W7" s="113">
        <v>17</v>
      </c>
      <c r="X7" s="113">
        <v>17</v>
      </c>
      <c r="Y7" s="113">
        <v>14</v>
      </c>
      <c r="Z7" s="113">
        <v>13</v>
      </c>
      <c r="AA7" s="113">
        <v>13</v>
      </c>
    </row>
    <row r="8" spans="1:27" s="110" customFormat="1">
      <c r="B8" s="124">
        <f>SUM(B4:B7)</f>
        <v>47</v>
      </c>
      <c r="C8" s="124">
        <f>SUM(C4:C7)</f>
        <v>47</v>
      </c>
      <c r="D8" s="124">
        <f>SUM(D4:D7)</f>
        <v>46</v>
      </c>
      <c r="E8" s="124">
        <f>SUM(E4:E7)</f>
        <v>47</v>
      </c>
      <c r="F8" s="124">
        <f>SUM(F3:F7)</f>
        <v>45</v>
      </c>
      <c r="G8" s="124">
        <f>SUM(G4:G7)</f>
        <v>43</v>
      </c>
      <c r="H8" s="124">
        <f>SUM(H4:H7)</f>
        <v>44</v>
      </c>
      <c r="I8" s="124">
        <f>SUM(I4:I7)</f>
        <v>45</v>
      </c>
      <c r="J8" s="124">
        <f t="shared" ref="J8:AA8" si="0">SUM(J3:J7)</f>
        <v>47</v>
      </c>
      <c r="K8" s="124">
        <f t="shared" si="0"/>
        <v>38</v>
      </c>
      <c r="L8" s="124">
        <f t="shared" si="0"/>
        <v>38</v>
      </c>
      <c r="M8" s="124">
        <f t="shared" si="0"/>
        <v>34</v>
      </c>
      <c r="N8" s="124">
        <f t="shared" si="0"/>
        <v>30</v>
      </c>
      <c r="O8" s="124">
        <f t="shared" si="0"/>
        <v>27</v>
      </c>
      <c r="P8" s="124">
        <f t="shared" si="0"/>
        <v>25</v>
      </c>
      <c r="Q8" s="124">
        <f t="shared" si="0"/>
        <v>20</v>
      </c>
      <c r="R8" s="124">
        <f t="shared" si="0"/>
        <v>24</v>
      </c>
      <c r="S8" s="124">
        <f t="shared" si="0"/>
        <v>22</v>
      </c>
      <c r="T8" s="124">
        <f t="shared" si="0"/>
        <v>22</v>
      </c>
      <c r="U8" s="124">
        <f t="shared" si="0"/>
        <v>19</v>
      </c>
      <c r="V8" s="124">
        <f t="shared" si="0"/>
        <v>19</v>
      </c>
      <c r="W8" s="124">
        <f t="shared" si="0"/>
        <v>20</v>
      </c>
      <c r="X8" s="124">
        <f t="shared" si="0"/>
        <v>20</v>
      </c>
      <c r="Y8" s="124">
        <f t="shared" si="0"/>
        <v>16</v>
      </c>
      <c r="Z8" s="124">
        <f t="shared" si="0"/>
        <v>15</v>
      </c>
      <c r="AA8" s="124">
        <f t="shared" si="0"/>
        <v>13</v>
      </c>
    </row>
    <row r="9" spans="1:27" s="110" customFormat="1"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</row>
    <row r="10" spans="1:27" s="110" customFormat="1"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</row>
    <row r="11" spans="1:27" s="110" customFormat="1"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</row>
    <row r="12" spans="1:27">
      <c r="B12" s="125" t="s">
        <v>247</v>
      </c>
      <c r="C12" s="125" t="s">
        <v>246</v>
      </c>
      <c r="D12" s="125" t="s">
        <v>245</v>
      </c>
      <c r="E12" s="125" t="s">
        <v>244</v>
      </c>
      <c r="F12" s="125" t="s">
        <v>243</v>
      </c>
      <c r="G12" s="125" t="s">
        <v>242</v>
      </c>
      <c r="H12" s="125" t="s">
        <v>241</v>
      </c>
      <c r="I12" s="125" t="s">
        <v>168</v>
      </c>
      <c r="J12" s="125" t="s">
        <v>169</v>
      </c>
      <c r="K12" s="125" t="s">
        <v>170</v>
      </c>
      <c r="L12" s="125" t="s">
        <v>171</v>
      </c>
      <c r="M12" s="125" t="s">
        <v>172</v>
      </c>
      <c r="N12" s="125" t="s">
        <v>173</v>
      </c>
      <c r="O12" s="125" t="s">
        <v>176</v>
      </c>
      <c r="P12" s="125" t="s">
        <v>175</v>
      </c>
      <c r="Q12" s="125" t="s">
        <v>174</v>
      </c>
      <c r="R12" s="125" t="s">
        <v>177</v>
      </c>
      <c r="S12" s="125" t="s">
        <v>178</v>
      </c>
      <c r="T12" s="125" t="s">
        <v>179</v>
      </c>
      <c r="U12" s="125" t="s">
        <v>180</v>
      </c>
      <c r="V12" s="125" t="s">
        <v>181</v>
      </c>
      <c r="W12" s="125" t="s">
        <v>182</v>
      </c>
      <c r="X12" s="125" t="s">
        <v>183</v>
      </c>
      <c r="Y12" s="125" t="s">
        <v>184</v>
      </c>
      <c r="Z12" s="125" t="s">
        <v>185</v>
      </c>
      <c r="AA12" s="125" t="s">
        <v>186</v>
      </c>
    </row>
    <row r="13" spans="1:27">
      <c r="A13" t="s">
        <v>88</v>
      </c>
      <c r="B13" s="124">
        <f t="shared" ref="B13:D13" si="1">SUM(B18:B22)</f>
        <v>47</v>
      </c>
      <c r="C13" s="124">
        <f t="shared" si="1"/>
        <v>47</v>
      </c>
      <c r="D13" s="124">
        <f t="shared" si="1"/>
        <v>46</v>
      </c>
      <c r="E13" s="124">
        <f>SUM(E18:E22)</f>
        <v>46</v>
      </c>
      <c r="F13" s="124">
        <f t="shared" ref="F13:H13" si="2">SUM(F18:F22)</f>
        <v>45</v>
      </c>
      <c r="G13" s="124">
        <f t="shared" si="2"/>
        <v>43</v>
      </c>
      <c r="H13" s="124">
        <f t="shared" si="2"/>
        <v>44</v>
      </c>
      <c r="I13" s="124">
        <f t="shared" ref="I13:AA13" si="3">SUM(I18:I22)</f>
        <v>45</v>
      </c>
      <c r="J13" s="124">
        <f t="shared" si="3"/>
        <v>47</v>
      </c>
      <c r="K13" s="124">
        <f t="shared" si="3"/>
        <v>38</v>
      </c>
      <c r="L13" s="124">
        <f t="shared" si="3"/>
        <v>35</v>
      </c>
      <c r="M13" s="124">
        <f t="shared" si="3"/>
        <v>34</v>
      </c>
      <c r="N13" s="124">
        <f t="shared" si="3"/>
        <v>30</v>
      </c>
      <c r="O13" s="124">
        <f t="shared" si="3"/>
        <v>27</v>
      </c>
      <c r="P13" s="124">
        <f t="shared" si="3"/>
        <v>25</v>
      </c>
      <c r="Q13" s="124">
        <f t="shared" si="3"/>
        <v>20</v>
      </c>
      <c r="R13" s="124">
        <f t="shared" si="3"/>
        <v>24</v>
      </c>
      <c r="S13" s="124">
        <f t="shared" si="3"/>
        <v>22</v>
      </c>
      <c r="T13" s="124">
        <f t="shared" si="3"/>
        <v>22</v>
      </c>
      <c r="U13" s="124">
        <f t="shared" si="3"/>
        <v>19</v>
      </c>
      <c r="V13" s="124">
        <f t="shared" si="3"/>
        <v>19</v>
      </c>
      <c r="W13" s="124">
        <f t="shared" si="3"/>
        <v>20</v>
      </c>
      <c r="X13" s="124">
        <f t="shared" si="3"/>
        <v>20</v>
      </c>
      <c r="Y13" s="124">
        <f t="shared" si="3"/>
        <v>16</v>
      </c>
      <c r="Z13" s="124">
        <f t="shared" si="3"/>
        <v>15</v>
      </c>
      <c r="AA13" s="124">
        <f t="shared" si="3"/>
        <v>13</v>
      </c>
    </row>
    <row r="14" spans="1:27">
      <c r="A14" s="118" t="s">
        <v>95</v>
      </c>
      <c r="B14" s="114"/>
      <c r="C14" s="114"/>
      <c r="D14" s="114"/>
      <c r="E14" s="114"/>
      <c r="F14" s="114"/>
      <c r="G14" s="114"/>
      <c r="H14" s="114"/>
    </row>
    <row r="15" spans="1:27">
      <c r="A15" s="118" t="s">
        <v>96</v>
      </c>
      <c r="B15" s="114"/>
      <c r="C15" s="114"/>
      <c r="D15" s="114"/>
      <c r="E15" s="114"/>
      <c r="F15" s="114"/>
      <c r="G15" s="114"/>
      <c r="H15" s="114"/>
    </row>
    <row r="16" spans="1:27">
      <c r="A16" s="118" t="s">
        <v>97</v>
      </c>
      <c r="B16" s="114"/>
      <c r="C16" s="114"/>
      <c r="D16" s="114"/>
      <c r="E16" s="114"/>
      <c r="F16" s="114"/>
      <c r="G16" s="114"/>
      <c r="H16" s="114"/>
    </row>
    <row r="17" spans="1:27">
      <c r="A17" s="118" t="s">
        <v>98</v>
      </c>
      <c r="B17" s="114"/>
      <c r="C17" s="114"/>
      <c r="D17" s="114"/>
      <c r="E17" s="114"/>
      <c r="F17" s="114"/>
      <c r="G17" s="114"/>
      <c r="H17" s="114"/>
    </row>
    <row r="18" spans="1:27">
      <c r="A18" s="119" t="s">
        <v>163</v>
      </c>
      <c r="B18" s="114">
        <v>4</v>
      </c>
      <c r="C18" s="114">
        <v>4</v>
      </c>
      <c r="D18" s="114">
        <v>4</v>
      </c>
      <c r="E18" s="114">
        <v>4</v>
      </c>
      <c r="F18" s="114">
        <v>4</v>
      </c>
      <c r="G18" s="114">
        <v>4</v>
      </c>
      <c r="H18" s="114">
        <v>4</v>
      </c>
      <c r="I18" s="114">
        <v>4</v>
      </c>
      <c r="J18" s="114">
        <v>4</v>
      </c>
      <c r="K18" s="114">
        <v>2</v>
      </c>
      <c r="L18" s="114">
        <v>2</v>
      </c>
      <c r="M18" s="114">
        <v>2</v>
      </c>
      <c r="N18" s="114">
        <v>1</v>
      </c>
      <c r="O18" s="114">
        <v>1</v>
      </c>
      <c r="P18" s="114">
        <v>1</v>
      </c>
      <c r="Q18" s="114">
        <v>1</v>
      </c>
      <c r="R18" s="114">
        <v>1</v>
      </c>
      <c r="S18" s="114">
        <v>1</v>
      </c>
      <c r="T18" s="114">
        <v>1</v>
      </c>
      <c r="U18" s="114">
        <v>1</v>
      </c>
      <c r="V18" s="114">
        <v>3</v>
      </c>
      <c r="W18" s="114">
        <v>3</v>
      </c>
      <c r="X18" s="114">
        <v>3</v>
      </c>
      <c r="Y18" s="114">
        <v>3</v>
      </c>
      <c r="Z18" s="114">
        <v>3</v>
      </c>
      <c r="AA18" s="114">
        <v>3</v>
      </c>
    </row>
    <row r="19" spans="1:27">
      <c r="A19" s="120" t="s">
        <v>164</v>
      </c>
      <c r="B19" s="114">
        <v>6</v>
      </c>
      <c r="C19" s="114">
        <v>6</v>
      </c>
      <c r="D19" s="114">
        <v>5</v>
      </c>
      <c r="E19" s="114">
        <v>6</v>
      </c>
      <c r="F19" s="114">
        <v>5</v>
      </c>
      <c r="G19" s="114">
        <v>5</v>
      </c>
      <c r="H19" s="114">
        <v>5</v>
      </c>
      <c r="I19" s="114">
        <v>4</v>
      </c>
      <c r="J19" s="114">
        <v>3</v>
      </c>
      <c r="K19" s="114">
        <v>1</v>
      </c>
      <c r="L19" s="114">
        <v>1</v>
      </c>
      <c r="M19" s="114">
        <v>1</v>
      </c>
      <c r="AA19" s="114">
        <v>0</v>
      </c>
    </row>
    <row r="20" spans="1:27">
      <c r="A20" s="121" t="s">
        <v>165</v>
      </c>
      <c r="B20" s="114">
        <v>9</v>
      </c>
      <c r="C20" s="114">
        <v>9</v>
      </c>
      <c r="D20" s="114">
        <v>9</v>
      </c>
      <c r="E20" s="114">
        <v>8</v>
      </c>
      <c r="F20" s="114">
        <v>9</v>
      </c>
      <c r="G20" s="114">
        <v>6</v>
      </c>
      <c r="H20" s="114">
        <v>5</v>
      </c>
      <c r="I20" s="114">
        <v>5</v>
      </c>
      <c r="J20" s="114">
        <v>6</v>
      </c>
      <c r="K20" s="114">
        <v>4</v>
      </c>
      <c r="L20" s="114">
        <v>4</v>
      </c>
      <c r="M20" s="114">
        <v>3</v>
      </c>
      <c r="N20" s="114">
        <v>1</v>
      </c>
      <c r="O20" s="114">
        <v>1</v>
      </c>
      <c r="P20" s="114">
        <v>1</v>
      </c>
      <c r="Q20" s="114">
        <v>1</v>
      </c>
      <c r="R20" s="114">
        <v>1</v>
      </c>
      <c r="S20" s="114">
        <v>1</v>
      </c>
      <c r="T20" s="114">
        <v>1</v>
      </c>
      <c r="U20" s="114">
        <v>1</v>
      </c>
      <c r="V20" s="114">
        <v>1</v>
      </c>
      <c r="AA20" s="114">
        <v>0</v>
      </c>
    </row>
    <row r="21" spans="1:27">
      <c r="A21" s="122" t="s">
        <v>166</v>
      </c>
      <c r="B21" s="114">
        <v>9</v>
      </c>
      <c r="C21" s="114">
        <v>9</v>
      </c>
      <c r="D21" s="114">
        <v>11</v>
      </c>
      <c r="E21" s="114">
        <v>10</v>
      </c>
      <c r="F21" s="114">
        <v>9</v>
      </c>
      <c r="G21" s="114">
        <v>8</v>
      </c>
      <c r="H21" s="114">
        <v>9</v>
      </c>
      <c r="I21" s="114">
        <v>10</v>
      </c>
      <c r="J21" s="114">
        <v>10</v>
      </c>
      <c r="K21" s="114">
        <v>8</v>
      </c>
      <c r="L21" s="114">
        <v>5</v>
      </c>
      <c r="M21" s="114">
        <v>5</v>
      </c>
      <c r="N21" s="114">
        <v>4</v>
      </c>
      <c r="O21" s="114">
        <v>4</v>
      </c>
      <c r="P21" s="114">
        <v>3</v>
      </c>
      <c r="Q21" s="114">
        <v>3</v>
      </c>
      <c r="R21" s="114">
        <v>3</v>
      </c>
      <c r="S21" s="114">
        <v>1</v>
      </c>
      <c r="T21" s="114">
        <v>1</v>
      </c>
      <c r="U21" s="114">
        <v>1</v>
      </c>
      <c r="V21" s="114">
        <v>1</v>
      </c>
      <c r="W21" s="114">
        <v>1</v>
      </c>
      <c r="X21" s="114">
        <v>1</v>
      </c>
      <c r="AA21" s="114">
        <v>0</v>
      </c>
    </row>
    <row r="22" spans="1:27">
      <c r="A22" s="123" t="s">
        <v>167</v>
      </c>
      <c r="B22" s="114">
        <v>19</v>
      </c>
      <c r="C22" s="114">
        <v>19</v>
      </c>
      <c r="D22" s="114">
        <v>17</v>
      </c>
      <c r="E22" s="114">
        <v>18</v>
      </c>
      <c r="F22" s="114">
        <v>18</v>
      </c>
      <c r="G22" s="114">
        <v>20</v>
      </c>
      <c r="H22" s="114">
        <v>21</v>
      </c>
      <c r="I22" s="114">
        <v>22</v>
      </c>
      <c r="J22" s="114">
        <v>24</v>
      </c>
      <c r="K22" s="114">
        <v>23</v>
      </c>
      <c r="L22" s="114">
        <v>23</v>
      </c>
      <c r="M22" s="114">
        <v>23</v>
      </c>
      <c r="N22" s="114">
        <v>24</v>
      </c>
      <c r="O22" s="114">
        <v>21</v>
      </c>
      <c r="P22" s="114">
        <v>20</v>
      </c>
      <c r="Q22" s="114">
        <v>15</v>
      </c>
      <c r="R22" s="114">
        <v>19</v>
      </c>
      <c r="S22" s="114">
        <v>19</v>
      </c>
      <c r="T22" s="114">
        <v>19</v>
      </c>
      <c r="U22" s="114">
        <v>16</v>
      </c>
      <c r="V22" s="114">
        <v>14</v>
      </c>
      <c r="W22" s="114">
        <v>16</v>
      </c>
      <c r="X22" s="114">
        <v>16</v>
      </c>
      <c r="Y22" s="114">
        <v>13</v>
      </c>
      <c r="Z22" s="114">
        <v>12</v>
      </c>
      <c r="AA22" s="114">
        <v>10</v>
      </c>
    </row>
  </sheetData>
  <phoneticPr fontId="2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5"/>
  <sheetViews>
    <sheetView showRuler="0" topLeftCell="D1" zoomScale="150" zoomScaleNormal="150" zoomScalePageLayoutView="150" workbookViewId="0">
      <selection sqref="A1:XFD1"/>
    </sheetView>
  </sheetViews>
  <sheetFormatPr baseColWidth="10" defaultRowHeight="18" x14ac:dyDescent="0"/>
  <cols>
    <col min="1" max="1" width="7.33203125" customWidth="1"/>
    <col min="2" max="2" width="17.5" customWidth="1"/>
    <col min="3" max="3" width="10.1640625" customWidth="1"/>
    <col min="4" max="4" width="8.33203125" customWidth="1"/>
    <col min="5" max="5" width="7.6640625" style="114" customWidth="1"/>
    <col min="6" max="6" width="14" customWidth="1"/>
    <col min="7" max="7" width="8.83203125" style="234" customWidth="1"/>
    <col min="8" max="9" width="8.83203125" customWidth="1"/>
    <col min="10" max="10" width="8.6640625" customWidth="1"/>
    <col min="11" max="11" width="8" customWidth="1"/>
    <col min="12" max="12" width="8.83203125" customWidth="1"/>
    <col min="13" max="13" width="10.83203125" customWidth="1"/>
    <col min="20" max="20" width="10.83203125" style="110"/>
  </cols>
  <sheetData>
    <row r="1" spans="1:26" s="183" customFormat="1" ht="17" customHeight="1">
      <c r="A1" s="235" t="s">
        <v>86</v>
      </c>
      <c r="B1" s="236" t="s">
        <v>74</v>
      </c>
      <c r="C1" s="236" t="s">
        <v>75</v>
      </c>
      <c r="D1" s="237" t="s">
        <v>76</v>
      </c>
      <c r="E1" s="235" t="s">
        <v>77</v>
      </c>
      <c r="F1" s="236" t="s">
        <v>78</v>
      </c>
      <c r="G1" s="235" t="s">
        <v>79</v>
      </c>
      <c r="H1" s="235" t="s">
        <v>80</v>
      </c>
      <c r="I1" s="235" t="s">
        <v>81</v>
      </c>
      <c r="J1" s="235" t="s">
        <v>82</v>
      </c>
      <c r="K1" s="235" t="s">
        <v>83</v>
      </c>
      <c r="L1" s="247" t="s">
        <v>84</v>
      </c>
      <c r="M1" s="235" t="s">
        <v>85</v>
      </c>
      <c r="N1" s="193">
        <v>3319</v>
      </c>
      <c r="O1" s="186" t="s">
        <v>145</v>
      </c>
      <c r="P1" s="186" t="s">
        <v>146</v>
      </c>
      <c r="Q1" s="186">
        <v>31035</v>
      </c>
      <c r="R1" s="193">
        <v>55</v>
      </c>
      <c r="S1" s="249" t="s">
        <v>2</v>
      </c>
      <c r="T1" s="265" t="s">
        <v>116</v>
      </c>
      <c r="U1" s="186">
        <v>30037</v>
      </c>
      <c r="V1" s="186">
        <v>812</v>
      </c>
      <c r="W1" s="186">
        <v>186</v>
      </c>
      <c r="X1" s="186">
        <v>0</v>
      </c>
      <c r="Y1" s="186">
        <v>0</v>
      </c>
      <c r="Z1" s="186">
        <v>998</v>
      </c>
    </row>
    <row r="2" spans="1:26" ht="17" customHeight="1">
      <c r="A2" s="238">
        <v>3319</v>
      </c>
      <c r="B2" s="238" t="s">
        <v>145</v>
      </c>
      <c r="C2" s="238" t="s">
        <v>146</v>
      </c>
      <c r="D2" s="238">
        <v>30037</v>
      </c>
      <c r="E2" s="239">
        <v>55</v>
      </c>
      <c r="F2" s="240" t="s">
        <v>2</v>
      </c>
      <c r="G2" s="241" t="s">
        <v>226</v>
      </c>
      <c r="H2" s="238">
        <v>26039</v>
      </c>
      <c r="I2" s="238">
        <v>850</v>
      </c>
      <c r="J2" s="238">
        <v>518</v>
      </c>
      <c r="K2" s="238">
        <v>1798</v>
      </c>
      <c r="L2" s="248">
        <v>832</v>
      </c>
      <c r="M2" s="238">
        <v>3998</v>
      </c>
      <c r="N2" s="193">
        <v>6577</v>
      </c>
      <c r="O2" s="186" t="s">
        <v>153</v>
      </c>
      <c r="P2" s="186" t="s">
        <v>208</v>
      </c>
      <c r="Q2" s="186">
        <v>141</v>
      </c>
      <c r="R2" s="193">
        <v>55</v>
      </c>
      <c r="S2" s="250" t="s">
        <v>2</v>
      </c>
      <c r="T2" s="275" t="s">
        <v>120</v>
      </c>
      <c r="U2" s="186">
        <v>115</v>
      </c>
      <c r="V2" s="186">
        <v>26</v>
      </c>
      <c r="W2" s="186">
        <v>0</v>
      </c>
      <c r="X2" s="186">
        <v>0</v>
      </c>
      <c r="Y2" s="186">
        <v>0</v>
      </c>
      <c r="Z2" s="186">
        <v>26</v>
      </c>
    </row>
    <row r="3" spans="1:26" ht="18" customHeight="1">
      <c r="A3" s="238">
        <v>6577</v>
      </c>
      <c r="B3" s="238" t="s">
        <v>153</v>
      </c>
      <c r="C3" s="238" t="s">
        <v>208</v>
      </c>
      <c r="D3" s="238">
        <v>115</v>
      </c>
      <c r="E3" s="239">
        <v>55</v>
      </c>
      <c r="F3" s="240" t="s">
        <v>2</v>
      </c>
      <c r="G3" s="242" t="s">
        <v>120</v>
      </c>
      <c r="H3" s="238">
        <v>0</v>
      </c>
      <c r="I3" s="238">
        <v>0</v>
      </c>
      <c r="J3" s="238">
        <v>18</v>
      </c>
      <c r="K3" s="238">
        <v>14</v>
      </c>
      <c r="L3" s="248">
        <v>83</v>
      </c>
      <c r="M3" s="238">
        <v>115</v>
      </c>
      <c r="N3" s="193">
        <v>5078</v>
      </c>
      <c r="O3" s="186" t="s">
        <v>0</v>
      </c>
      <c r="P3" s="186" t="s">
        <v>1</v>
      </c>
      <c r="Q3" s="186">
        <v>45299</v>
      </c>
      <c r="R3" s="193">
        <v>55</v>
      </c>
      <c r="S3" s="251" t="s">
        <v>2</v>
      </c>
      <c r="T3" s="266" t="s">
        <v>116</v>
      </c>
      <c r="U3" s="186">
        <v>44571</v>
      </c>
      <c r="V3" s="186">
        <v>280</v>
      </c>
      <c r="W3" s="186">
        <v>448</v>
      </c>
      <c r="X3" s="186">
        <v>0</v>
      </c>
      <c r="Y3" s="186">
        <v>0</v>
      </c>
      <c r="Z3" s="186">
        <v>728</v>
      </c>
    </row>
    <row r="4" spans="1:26" ht="17" customHeight="1">
      <c r="A4" s="238">
        <v>5078</v>
      </c>
      <c r="B4" s="238" t="s">
        <v>0</v>
      </c>
      <c r="C4" s="238" t="s">
        <v>1</v>
      </c>
      <c r="D4" s="238">
        <v>44571</v>
      </c>
      <c r="E4" s="239">
        <v>55</v>
      </c>
      <c r="F4" s="240" t="s">
        <v>2</v>
      </c>
      <c r="G4" s="243" t="s">
        <v>116</v>
      </c>
      <c r="H4" s="238">
        <v>40643</v>
      </c>
      <c r="I4" s="238">
        <v>2086</v>
      </c>
      <c r="J4" s="238">
        <v>892</v>
      </c>
      <c r="K4" s="238">
        <v>472</v>
      </c>
      <c r="L4" s="248">
        <v>478</v>
      </c>
      <c r="M4" s="238">
        <v>3928</v>
      </c>
      <c r="N4" s="193">
        <v>6277</v>
      </c>
      <c r="O4" s="186" t="s">
        <v>3</v>
      </c>
      <c r="P4" s="186" t="s">
        <v>4</v>
      </c>
      <c r="Q4" s="186">
        <v>310</v>
      </c>
      <c r="R4" s="193">
        <v>55</v>
      </c>
      <c r="S4" s="250" t="s">
        <v>2</v>
      </c>
      <c r="T4" s="276" t="s">
        <v>120</v>
      </c>
      <c r="U4" s="186">
        <v>290</v>
      </c>
      <c r="V4" s="186">
        <v>6</v>
      </c>
      <c r="W4" s="186">
        <v>14</v>
      </c>
      <c r="X4" s="186">
        <v>0</v>
      </c>
      <c r="Y4" s="186">
        <v>0</v>
      </c>
      <c r="Z4" s="186">
        <v>20</v>
      </c>
    </row>
    <row r="5" spans="1:26" ht="18" customHeight="1">
      <c r="A5" s="238">
        <v>6277</v>
      </c>
      <c r="B5" s="238" t="s">
        <v>3</v>
      </c>
      <c r="C5" s="238" t="s">
        <v>4</v>
      </c>
      <c r="D5" s="238">
        <v>290</v>
      </c>
      <c r="E5" s="239">
        <v>55</v>
      </c>
      <c r="F5" s="240" t="s">
        <v>2</v>
      </c>
      <c r="G5" s="242" t="s">
        <v>120</v>
      </c>
      <c r="H5" s="238">
        <v>216</v>
      </c>
      <c r="I5" s="238">
        <v>36</v>
      </c>
      <c r="J5" s="238">
        <v>20</v>
      </c>
      <c r="K5" s="238">
        <v>6</v>
      </c>
      <c r="L5" s="248">
        <v>12</v>
      </c>
      <c r="M5" s="238">
        <v>74</v>
      </c>
      <c r="N5" s="193">
        <v>5873</v>
      </c>
      <c r="O5" s="186" t="s">
        <v>6</v>
      </c>
      <c r="P5" s="186" t="s">
        <v>7</v>
      </c>
      <c r="Q5" s="186">
        <v>5689</v>
      </c>
      <c r="R5" s="193">
        <v>55</v>
      </c>
      <c r="S5" s="251" t="s">
        <v>2</v>
      </c>
      <c r="T5" s="267" t="s">
        <v>119</v>
      </c>
      <c r="U5" s="186">
        <v>5178</v>
      </c>
      <c r="V5" s="186">
        <v>221</v>
      </c>
      <c r="W5" s="186">
        <v>290</v>
      </c>
      <c r="X5" s="186">
        <v>0</v>
      </c>
      <c r="Y5" s="186">
        <v>0</v>
      </c>
      <c r="Z5" s="186">
        <v>511</v>
      </c>
    </row>
    <row r="6" spans="1:26" ht="18" customHeight="1">
      <c r="A6" s="238">
        <v>5874</v>
      </c>
      <c r="B6" s="238" t="s">
        <v>6</v>
      </c>
      <c r="C6" s="238" t="s">
        <v>8</v>
      </c>
      <c r="D6" s="238">
        <v>8493</v>
      </c>
      <c r="E6" s="239">
        <v>55</v>
      </c>
      <c r="F6" s="240" t="s">
        <v>2</v>
      </c>
      <c r="G6" s="245" t="s">
        <v>118</v>
      </c>
      <c r="H6" s="238">
        <v>5170</v>
      </c>
      <c r="I6" s="238">
        <v>611</v>
      </c>
      <c r="J6" s="238">
        <v>770</v>
      </c>
      <c r="K6" s="238">
        <v>1604</v>
      </c>
      <c r="L6" s="248">
        <v>338</v>
      </c>
      <c r="M6" s="238">
        <v>3323</v>
      </c>
      <c r="N6" s="193">
        <v>5874</v>
      </c>
      <c r="O6" s="186" t="s">
        <v>6</v>
      </c>
      <c r="P6" s="186" t="s">
        <v>8</v>
      </c>
      <c r="Q6" s="186">
        <v>9172</v>
      </c>
      <c r="R6" s="193">
        <v>55</v>
      </c>
      <c r="S6" s="250" t="s">
        <v>2</v>
      </c>
      <c r="T6" s="268" t="s">
        <v>118</v>
      </c>
      <c r="U6" s="186">
        <v>8493</v>
      </c>
      <c r="V6" s="186">
        <v>261</v>
      </c>
      <c r="W6" s="186">
        <v>418</v>
      </c>
      <c r="X6" s="186">
        <v>0</v>
      </c>
      <c r="Y6" s="186">
        <v>0</v>
      </c>
      <c r="Z6" s="186">
        <v>679</v>
      </c>
    </row>
    <row r="7" spans="1:26" ht="18" customHeight="1">
      <c r="A7" s="238">
        <v>5873</v>
      </c>
      <c r="B7" s="238" t="s">
        <v>6</v>
      </c>
      <c r="C7" s="238" t="s">
        <v>7</v>
      </c>
      <c r="D7" s="238">
        <v>5178</v>
      </c>
      <c r="E7" s="239">
        <v>55</v>
      </c>
      <c r="F7" s="240" t="s">
        <v>2</v>
      </c>
      <c r="G7" s="244" t="s">
        <v>119</v>
      </c>
      <c r="H7" s="238">
        <v>3191</v>
      </c>
      <c r="I7" s="238">
        <v>643</v>
      </c>
      <c r="J7" s="238">
        <v>290</v>
      </c>
      <c r="K7" s="238">
        <v>896</v>
      </c>
      <c r="L7" s="248">
        <v>158</v>
      </c>
      <c r="M7" s="238">
        <v>1987</v>
      </c>
      <c r="N7" s="193">
        <v>6678</v>
      </c>
      <c r="O7" s="186" t="s">
        <v>216</v>
      </c>
      <c r="P7" s="186" t="s">
        <v>223</v>
      </c>
      <c r="Q7" s="186">
        <v>70</v>
      </c>
      <c r="R7" s="193">
        <v>55</v>
      </c>
      <c r="S7" s="250" t="s">
        <v>2</v>
      </c>
      <c r="T7" s="276" t="s">
        <v>120</v>
      </c>
      <c r="U7" s="186">
        <v>0</v>
      </c>
      <c r="V7" s="186">
        <v>34</v>
      </c>
      <c r="W7" s="186">
        <v>36</v>
      </c>
      <c r="X7" s="186">
        <v>0</v>
      </c>
      <c r="Y7" s="186">
        <v>0</v>
      </c>
      <c r="Z7" s="186">
        <v>70</v>
      </c>
    </row>
    <row r="8" spans="1:26">
      <c r="A8" s="238">
        <v>6678</v>
      </c>
      <c r="B8" s="238" t="s">
        <v>216</v>
      </c>
      <c r="C8" s="238" t="s">
        <v>223</v>
      </c>
      <c r="D8" s="238">
        <v>0</v>
      </c>
      <c r="E8" s="239">
        <v>55</v>
      </c>
      <c r="F8" s="240" t="s">
        <v>2</v>
      </c>
      <c r="G8" s="242" t="s">
        <v>120</v>
      </c>
      <c r="H8" s="238">
        <v>0</v>
      </c>
      <c r="I8" s="238">
        <v>0</v>
      </c>
      <c r="J8" s="238">
        <v>0</v>
      </c>
      <c r="K8" s="238">
        <v>0</v>
      </c>
      <c r="L8" s="248">
        <v>0</v>
      </c>
      <c r="M8" s="238">
        <v>0</v>
      </c>
      <c r="N8" s="193">
        <v>4984</v>
      </c>
      <c r="O8" s="186" t="s">
        <v>9</v>
      </c>
      <c r="P8" s="186" t="s">
        <v>10</v>
      </c>
      <c r="Q8" s="186">
        <v>449</v>
      </c>
      <c r="R8" s="193">
        <v>55</v>
      </c>
      <c r="S8" s="250" t="s">
        <v>2</v>
      </c>
      <c r="T8" s="276" t="s">
        <v>120</v>
      </c>
      <c r="U8" s="186">
        <v>405</v>
      </c>
      <c r="V8" s="186">
        <v>32</v>
      </c>
      <c r="W8" s="186">
        <v>12</v>
      </c>
      <c r="X8" s="186">
        <v>0</v>
      </c>
      <c r="Y8" s="186">
        <v>0</v>
      </c>
      <c r="Z8" s="186">
        <v>44</v>
      </c>
    </row>
    <row r="9" spans="1:26">
      <c r="A9" s="238">
        <v>4984</v>
      </c>
      <c r="B9" s="238" t="s">
        <v>9</v>
      </c>
      <c r="C9" s="238" t="s">
        <v>10</v>
      </c>
      <c r="D9" s="238">
        <v>405</v>
      </c>
      <c r="E9" s="239">
        <v>55</v>
      </c>
      <c r="F9" s="240" t="s">
        <v>2</v>
      </c>
      <c r="G9" s="242" t="s">
        <v>120</v>
      </c>
      <c r="H9" s="238">
        <v>393</v>
      </c>
      <c r="I9" s="238">
        <v>0</v>
      </c>
      <c r="J9" s="238">
        <v>0</v>
      </c>
      <c r="K9" s="238">
        <v>6</v>
      </c>
      <c r="L9" s="248">
        <v>6</v>
      </c>
      <c r="M9" s="238">
        <v>12</v>
      </c>
      <c r="N9" s="193"/>
      <c r="O9" s="186" t="s">
        <v>229</v>
      </c>
      <c r="P9" s="186" t="s">
        <v>230</v>
      </c>
      <c r="Q9" s="186">
        <v>0</v>
      </c>
      <c r="R9" s="193">
        <v>55</v>
      </c>
      <c r="S9" s="250" t="s">
        <v>2</v>
      </c>
      <c r="T9" s="276" t="s">
        <v>120</v>
      </c>
      <c r="U9" s="186">
        <v>0</v>
      </c>
      <c r="V9" s="186">
        <v>0</v>
      </c>
      <c r="W9" s="186">
        <v>0</v>
      </c>
      <c r="X9" s="186">
        <v>0</v>
      </c>
      <c r="Y9" s="186">
        <v>0</v>
      </c>
      <c r="Z9" s="186">
        <v>0</v>
      </c>
    </row>
    <row r="10" spans="1:26">
      <c r="A10" s="238">
        <v>4177</v>
      </c>
      <c r="B10" s="238" t="s">
        <v>129</v>
      </c>
      <c r="C10" s="238" t="s">
        <v>130</v>
      </c>
      <c r="D10" s="238">
        <v>10437</v>
      </c>
      <c r="E10" s="239">
        <v>54</v>
      </c>
      <c r="F10" s="240" t="s">
        <v>22</v>
      </c>
      <c r="G10" s="245" t="s">
        <v>118</v>
      </c>
      <c r="H10" s="238">
        <v>8889</v>
      </c>
      <c r="I10" s="238">
        <v>320</v>
      </c>
      <c r="J10" s="238">
        <v>214</v>
      </c>
      <c r="K10" s="238">
        <v>780</v>
      </c>
      <c r="L10" s="248">
        <v>234</v>
      </c>
      <c r="M10" s="238">
        <v>1548</v>
      </c>
      <c r="N10" s="252">
        <v>4177</v>
      </c>
      <c r="O10" s="253" t="s">
        <v>129</v>
      </c>
      <c r="P10" s="249" t="s">
        <v>130</v>
      </c>
      <c r="Q10" s="249">
        <v>4808</v>
      </c>
      <c r="R10" s="254">
        <v>54</v>
      </c>
      <c r="S10" s="251" t="s">
        <v>22</v>
      </c>
      <c r="T10" s="269" t="s">
        <v>118</v>
      </c>
      <c r="U10" s="264">
        <v>10437</v>
      </c>
      <c r="V10" s="264">
        <v>1729</v>
      </c>
      <c r="W10" s="264">
        <v>320</v>
      </c>
      <c r="X10" s="264">
        <v>0</v>
      </c>
      <c r="Y10" s="264">
        <v>0</v>
      </c>
      <c r="Z10" s="264">
        <v>2049</v>
      </c>
    </row>
    <row r="11" spans="1:26">
      <c r="A11" s="238">
        <v>5707</v>
      </c>
      <c r="B11" s="238" t="s">
        <v>13</v>
      </c>
      <c r="C11" s="238" t="s">
        <v>14</v>
      </c>
      <c r="D11" s="238">
        <v>4544</v>
      </c>
      <c r="E11" s="239">
        <v>55</v>
      </c>
      <c r="F11" s="240" t="s">
        <v>2</v>
      </c>
      <c r="G11" s="244" t="s">
        <v>119</v>
      </c>
      <c r="H11" s="238">
        <v>3676</v>
      </c>
      <c r="I11" s="238">
        <v>192</v>
      </c>
      <c r="J11" s="238">
        <v>130</v>
      </c>
      <c r="K11" s="238">
        <v>356</v>
      </c>
      <c r="L11" s="248">
        <v>190</v>
      </c>
      <c r="M11" s="238">
        <v>868</v>
      </c>
      <c r="N11" s="193">
        <v>5707</v>
      </c>
      <c r="O11" s="186" t="s">
        <v>13</v>
      </c>
      <c r="P11" s="186" t="s">
        <v>14</v>
      </c>
      <c r="Q11" s="186">
        <v>4808</v>
      </c>
      <c r="R11" s="193">
        <v>55</v>
      </c>
      <c r="S11" s="250" t="s">
        <v>2</v>
      </c>
      <c r="T11" s="270" t="s">
        <v>119</v>
      </c>
      <c r="U11" s="186">
        <v>4544</v>
      </c>
      <c r="V11" s="186">
        <v>140</v>
      </c>
      <c r="W11" s="186">
        <v>124</v>
      </c>
      <c r="X11" s="186">
        <v>0</v>
      </c>
      <c r="Y11" s="186">
        <v>0</v>
      </c>
      <c r="Z11" s="186">
        <v>48</v>
      </c>
    </row>
    <row r="12" spans="1:26" ht="18" customHeight="1">
      <c r="A12" s="238">
        <v>4684</v>
      </c>
      <c r="B12" s="238" t="s">
        <v>15</v>
      </c>
      <c r="C12" s="238" t="s">
        <v>16</v>
      </c>
      <c r="D12" s="238">
        <v>1438</v>
      </c>
      <c r="E12" s="239">
        <v>55</v>
      </c>
      <c r="F12" s="240" t="s">
        <v>2</v>
      </c>
      <c r="G12" s="242" t="s">
        <v>120</v>
      </c>
      <c r="H12" s="238">
        <v>1342</v>
      </c>
      <c r="I12" s="238">
        <v>6</v>
      </c>
      <c r="J12" s="238">
        <v>30</v>
      </c>
      <c r="K12" s="238">
        <v>36</v>
      </c>
      <c r="L12" s="248">
        <v>24</v>
      </c>
      <c r="M12" s="238">
        <v>96</v>
      </c>
      <c r="N12" s="193">
        <v>4684</v>
      </c>
      <c r="O12" s="186" t="s">
        <v>15</v>
      </c>
      <c r="P12" s="186" t="s">
        <v>16</v>
      </c>
      <c r="Q12" s="186">
        <v>1486</v>
      </c>
      <c r="R12" s="193">
        <v>55</v>
      </c>
      <c r="S12" s="251" t="s">
        <v>2</v>
      </c>
      <c r="T12" s="277" t="s">
        <v>120</v>
      </c>
      <c r="U12" s="186">
        <v>1438</v>
      </c>
      <c r="V12" s="186">
        <v>12</v>
      </c>
      <c r="W12" s="186">
        <v>36</v>
      </c>
      <c r="X12" s="186">
        <v>0</v>
      </c>
      <c r="Y12" s="186">
        <v>0</v>
      </c>
      <c r="Z12" s="186">
        <v>0</v>
      </c>
    </row>
    <row r="13" spans="1:26">
      <c r="A13" s="238">
        <v>5811</v>
      </c>
      <c r="B13" s="238" t="s">
        <v>20</v>
      </c>
      <c r="C13" s="238" t="s">
        <v>23</v>
      </c>
      <c r="D13" s="238">
        <v>32</v>
      </c>
      <c r="E13" s="239">
        <v>55</v>
      </c>
      <c r="F13" s="240" t="s">
        <v>2</v>
      </c>
      <c r="G13" s="242" t="s">
        <v>120</v>
      </c>
      <c r="H13" s="238">
        <v>24</v>
      </c>
      <c r="I13" s="238">
        <v>0</v>
      </c>
      <c r="J13" s="238">
        <v>8</v>
      </c>
      <c r="K13" s="238">
        <v>0</v>
      </c>
      <c r="L13" s="248">
        <v>0</v>
      </c>
      <c r="M13" s="238">
        <v>8</v>
      </c>
      <c r="N13" s="193">
        <v>5811</v>
      </c>
      <c r="O13" s="186" t="s">
        <v>20</v>
      </c>
      <c r="P13" s="186" t="s">
        <v>23</v>
      </c>
      <c r="Q13" s="186">
        <v>32</v>
      </c>
      <c r="R13" s="193">
        <v>55</v>
      </c>
      <c r="S13" s="250" t="s">
        <v>2</v>
      </c>
      <c r="T13" s="276" t="s">
        <v>120</v>
      </c>
      <c r="U13" s="186">
        <v>32</v>
      </c>
      <c r="V13" s="186">
        <v>0</v>
      </c>
      <c r="W13" s="186">
        <v>0</v>
      </c>
      <c r="X13" s="186">
        <v>0</v>
      </c>
      <c r="Y13" s="186">
        <v>0</v>
      </c>
      <c r="Z13" s="186">
        <v>140</v>
      </c>
    </row>
    <row r="14" spans="1:26" ht="18" customHeight="1">
      <c r="A14" s="238">
        <v>5185</v>
      </c>
      <c r="B14" s="238" t="s">
        <v>24</v>
      </c>
      <c r="C14" s="238" t="s">
        <v>8</v>
      </c>
      <c r="D14" s="238">
        <v>3376</v>
      </c>
      <c r="E14" s="239">
        <v>55</v>
      </c>
      <c r="F14" s="240" t="s">
        <v>2</v>
      </c>
      <c r="G14" s="244" t="s">
        <v>119</v>
      </c>
      <c r="H14" s="238">
        <v>2533</v>
      </c>
      <c r="I14" s="238">
        <v>120</v>
      </c>
      <c r="J14" s="238">
        <v>80</v>
      </c>
      <c r="K14" s="238">
        <v>462</v>
      </c>
      <c r="L14" s="248">
        <v>181</v>
      </c>
      <c r="M14" s="238">
        <v>843</v>
      </c>
      <c r="N14" s="193">
        <v>5185</v>
      </c>
      <c r="O14" s="186" t="s">
        <v>24</v>
      </c>
      <c r="P14" s="186" t="s">
        <v>8</v>
      </c>
      <c r="Q14" s="186">
        <v>3516</v>
      </c>
      <c r="R14" s="193">
        <v>55</v>
      </c>
      <c r="S14" s="251" t="s">
        <v>2</v>
      </c>
      <c r="T14" s="271" t="s">
        <v>119</v>
      </c>
      <c r="U14" s="186">
        <v>3376</v>
      </c>
      <c r="V14" s="186">
        <v>50</v>
      </c>
      <c r="W14" s="186">
        <v>90</v>
      </c>
      <c r="X14" s="186">
        <v>0</v>
      </c>
      <c r="Y14" s="186">
        <v>0</v>
      </c>
      <c r="Z14" s="186">
        <v>0</v>
      </c>
    </row>
    <row r="15" spans="1:26">
      <c r="A15" s="238">
        <v>2288</v>
      </c>
      <c r="B15" s="238" t="s">
        <v>209</v>
      </c>
      <c r="C15" s="238" t="s">
        <v>210</v>
      </c>
      <c r="D15" s="238">
        <v>16713</v>
      </c>
      <c r="E15" s="239">
        <v>55</v>
      </c>
      <c r="F15" s="240" t="s">
        <v>2</v>
      </c>
      <c r="G15" s="246" t="s">
        <v>117</v>
      </c>
      <c r="H15" s="238">
        <v>16671</v>
      </c>
      <c r="I15" s="238">
        <v>24</v>
      </c>
      <c r="J15" s="238">
        <v>8</v>
      </c>
      <c r="K15" s="238">
        <v>10</v>
      </c>
      <c r="L15" s="248">
        <v>0</v>
      </c>
      <c r="M15" s="238">
        <v>42</v>
      </c>
      <c r="N15" s="193">
        <v>3337</v>
      </c>
      <c r="O15" s="186" t="s">
        <v>228</v>
      </c>
      <c r="P15" s="186" t="s">
        <v>67</v>
      </c>
      <c r="Q15" s="186">
        <v>7443</v>
      </c>
      <c r="R15" s="193">
        <v>55</v>
      </c>
      <c r="S15" s="250" t="s">
        <v>2</v>
      </c>
      <c r="T15" s="268" t="s">
        <v>118</v>
      </c>
      <c r="U15" s="186">
        <v>7443</v>
      </c>
      <c r="V15" s="186">
        <v>0</v>
      </c>
      <c r="W15" s="186">
        <v>0</v>
      </c>
      <c r="X15" s="186">
        <v>0</v>
      </c>
      <c r="Y15" s="186">
        <v>0</v>
      </c>
      <c r="Z15" s="186">
        <v>94</v>
      </c>
    </row>
    <row r="16" spans="1:26" ht="17" customHeight="1">
      <c r="A16" s="238">
        <v>2993</v>
      </c>
      <c r="B16" s="238" t="s">
        <v>31</v>
      </c>
      <c r="C16" s="238" t="s">
        <v>32</v>
      </c>
      <c r="D16" s="238">
        <v>51031</v>
      </c>
      <c r="E16" s="239">
        <v>55</v>
      </c>
      <c r="F16" s="240" t="s">
        <v>2</v>
      </c>
      <c r="G16" s="243" t="s">
        <v>116</v>
      </c>
      <c r="H16" s="238">
        <v>47323</v>
      </c>
      <c r="I16" s="238">
        <v>1103</v>
      </c>
      <c r="J16" s="238">
        <v>658</v>
      </c>
      <c r="K16" s="238">
        <v>905</v>
      </c>
      <c r="L16" s="248">
        <v>1042</v>
      </c>
      <c r="M16" s="238">
        <v>3708</v>
      </c>
      <c r="N16" s="193">
        <v>2288</v>
      </c>
      <c r="O16" s="186" t="s">
        <v>209</v>
      </c>
      <c r="P16" s="186" t="s">
        <v>210</v>
      </c>
      <c r="Q16" s="186">
        <v>16807</v>
      </c>
      <c r="R16" s="193">
        <v>55</v>
      </c>
      <c r="S16" s="251" t="s">
        <v>2</v>
      </c>
      <c r="T16" s="274" t="s">
        <v>117</v>
      </c>
      <c r="U16" s="186">
        <v>16713</v>
      </c>
      <c r="V16" s="186">
        <v>42</v>
      </c>
      <c r="W16" s="186">
        <v>52</v>
      </c>
      <c r="X16" s="186">
        <v>0</v>
      </c>
      <c r="Y16" s="186">
        <v>0</v>
      </c>
      <c r="Z16" s="186">
        <v>1614</v>
      </c>
    </row>
    <row r="17" spans="1:26">
      <c r="A17" s="238">
        <v>5812</v>
      </c>
      <c r="B17" s="238" t="s">
        <v>33</v>
      </c>
      <c r="C17" s="238" t="s">
        <v>34</v>
      </c>
      <c r="D17" s="238">
        <v>412</v>
      </c>
      <c r="E17" s="239">
        <v>54</v>
      </c>
      <c r="F17" s="240" t="s">
        <v>22</v>
      </c>
      <c r="G17" s="242" t="s">
        <v>120</v>
      </c>
      <c r="H17" s="238">
        <v>236</v>
      </c>
      <c r="I17" s="238">
        <v>0</v>
      </c>
      <c r="J17" s="238">
        <v>12</v>
      </c>
      <c r="K17" s="238">
        <v>164</v>
      </c>
      <c r="L17" s="248">
        <v>0</v>
      </c>
      <c r="M17" s="238">
        <v>176</v>
      </c>
      <c r="N17" s="193">
        <v>2993</v>
      </c>
      <c r="O17" s="186" t="s">
        <v>31</v>
      </c>
      <c r="P17" s="186" t="s">
        <v>32</v>
      </c>
      <c r="Q17" s="186">
        <v>52645</v>
      </c>
      <c r="R17" s="193">
        <v>55</v>
      </c>
      <c r="S17" s="250" t="s">
        <v>2</v>
      </c>
      <c r="T17" s="272" t="s">
        <v>116</v>
      </c>
      <c r="U17" s="186">
        <v>51031</v>
      </c>
      <c r="V17" s="186">
        <v>832</v>
      </c>
      <c r="W17" s="186">
        <v>782</v>
      </c>
      <c r="X17" s="186">
        <v>0</v>
      </c>
      <c r="Y17" s="186">
        <v>0</v>
      </c>
      <c r="Z17" s="186"/>
    </row>
    <row r="18" spans="1:26" ht="17" customHeight="1">
      <c r="A18" s="238">
        <v>1829</v>
      </c>
      <c r="B18" s="238" t="s">
        <v>143</v>
      </c>
      <c r="C18" s="238" t="s">
        <v>144</v>
      </c>
      <c r="D18" s="238">
        <v>39996</v>
      </c>
      <c r="E18" s="239">
        <v>55</v>
      </c>
      <c r="F18" s="240" t="s">
        <v>2</v>
      </c>
      <c r="G18" s="243" t="s">
        <v>116</v>
      </c>
      <c r="H18" s="238">
        <v>37535</v>
      </c>
      <c r="I18" s="238">
        <v>614</v>
      </c>
      <c r="J18" s="238">
        <v>1056</v>
      </c>
      <c r="K18" s="238">
        <v>416</v>
      </c>
      <c r="L18" s="248">
        <v>375</v>
      </c>
      <c r="M18" s="238">
        <v>2461</v>
      </c>
      <c r="N18" s="252">
        <v>5812</v>
      </c>
      <c r="O18" s="253" t="s">
        <v>33</v>
      </c>
      <c r="P18" s="249" t="s">
        <v>34</v>
      </c>
      <c r="Q18" s="249">
        <v>4808</v>
      </c>
      <c r="R18" s="254">
        <v>54</v>
      </c>
      <c r="S18" s="251" t="s">
        <v>22</v>
      </c>
      <c r="T18" s="277" t="s">
        <v>120</v>
      </c>
      <c r="U18" s="264">
        <v>412</v>
      </c>
      <c r="V18" s="264">
        <v>6</v>
      </c>
      <c r="W18" s="264">
        <v>32</v>
      </c>
      <c r="X18" s="264">
        <v>0</v>
      </c>
      <c r="Y18" s="264">
        <v>0</v>
      </c>
      <c r="Z18" s="264">
        <v>38</v>
      </c>
    </row>
    <row r="19" spans="1:26">
      <c r="A19" s="238">
        <v>4460</v>
      </c>
      <c r="B19" s="238" t="s">
        <v>211</v>
      </c>
      <c r="C19" s="238" t="s">
        <v>212</v>
      </c>
      <c r="D19" s="238">
        <v>8593</v>
      </c>
      <c r="E19" s="239">
        <v>55</v>
      </c>
      <c r="F19" s="240" t="s">
        <v>2</v>
      </c>
      <c r="G19" s="245" t="s">
        <v>118</v>
      </c>
      <c r="H19" s="238">
        <v>6371</v>
      </c>
      <c r="I19" s="238">
        <v>1148</v>
      </c>
      <c r="J19" s="238">
        <v>238</v>
      </c>
      <c r="K19" s="238">
        <v>836</v>
      </c>
      <c r="L19" s="248">
        <v>0</v>
      </c>
      <c r="M19" s="238">
        <v>2222</v>
      </c>
      <c r="N19" s="193">
        <v>1829</v>
      </c>
      <c r="O19" s="186" t="s">
        <v>143</v>
      </c>
      <c r="P19" s="186" t="s">
        <v>144</v>
      </c>
      <c r="Q19" s="186">
        <v>40730</v>
      </c>
      <c r="R19" s="193">
        <v>55</v>
      </c>
      <c r="S19" s="250" t="s">
        <v>2</v>
      </c>
      <c r="T19" s="272" t="s">
        <v>116</v>
      </c>
      <c r="U19" s="186">
        <v>39996</v>
      </c>
      <c r="V19" s="186">
        <v>338</v>
      </c>
      <c r="W19" s="186">
        <v>396</v>
      </c>
      <c r="X19" s="186">
        <v>0</v>
      </c>
      <c r="Y19" s="186">
        <v>0</v>
      </c>
      <c r="Z19" s="186">
        <v>1358</v>
      </c>
    </row>
    <row r="20" spans="1:26">
      <c r="A20" s="238">
        <v>4663</v>
      </c>
      <c r="B20" s="238" t="s">
        <v>37</v>
      </c>
      <c r="C20" s="238" t="s">
        <v>38</v>
      </c>
      <c r="D20" s="238">
        <v>12457</v>
      </c>
      <c r="E20" s="239">
        <v>39</v>
      </c>
      <c r="F20" s="216" t="s">
        <v>19</v>
      </c>
      <c r="G20" s="245" t="s">
        <v>118</v>
      </c>
      <c r="H20" s="238">
        <v>10525</v>
      </c>
      <c r="I20" s="238">
        <v>637</v>
      </c>
      <c r="J20" s="238">
        <v>109</v>
      </c>
      <c r="K20" s="238">
        <v>1006</v>
      </c>
      <c r="L20" s="248">
        <v>180</v>
      </c>
      <c r="M20" s="238">
        <v>1932</v>
      </c>
      <c r="N20" s="193">
        <v>4460</v>
      </c>
      <c r="O20" s="186" t="s">
        <v>211</v>
      </c>
      <c r="P20" s="186" t="s">
        <v>212</v>
      </c>
      <c r="Q20" s="186">
        <v>9951</v>
      </c>
      <c r="R20" s="193">
        <v>55</v>
      </c>
      <c r="S20" s="250" t="s">
        <v>2</v>
      </c>
      <c r="T20" s="268" t="s">
        <v>118</v>
      </c>
      <c r="U20" s="186">
        <v>8593</v>
      </c>
      <c r="V20" s="186">
        <v>566</v>
      </c>
      <c r="W20" s="186">
        <v>792</v>
      </c>
      <c r="X20" s="186">
        <v>0</v>
      </c>
      <c r="Y20" s="186">
        <v>0</v>
      </c>
      <c r="Z20" s="186"/>
    </row>
    <row r="21" spans="1:26">
      <c r="A21" s="238">
        <v>6082</v>
      </c>
      <c r="B21" s="238" t="s">
        <v>39</v>
      </c>
      <c r="C21" s="238" t="s">
        <v>40</v>
      </c>
      <c r="D21" s="238">
        <v>3961</v>
      </c>
      <c r="E21" s="239">
        <v>55</v>
      </c>
      <c r="F21" s="240" t="s">
        <v>2</v>
      </c>
      <c r="G21" s="244" t="s">
        <v>119</v>
      </c>
      <c r="H21" s="238">
        <v>2674</v>
      </c>
      <c r="I21" s="238">
        <v>171</v>
      </c>
      <c r="J21" s="238">
        <v>792</v>
      </c>
      <c r="K21" s="238">
        <v>148</v>
      </c>
      <c r="L21" s="248">
        <v>176</v>
      </c>
      <c r="M21" s="238">
        <v>1287</v>
      </c>
      <c r="N21" s="255">
        <v>4663</v>
      </c>
      <c r="O21" s="256" t="s">
        <v>37</v>
      </c>
      <c r="P21" s="257" t="s">
        <v>38</v>
      </c>
      <c r="Q21" s="264">
        <v>12963</v>
      </c>
      <c r="R21" s="258">
        <v>39</v>
      </c>
      <c r="S21" s="250" t="s">
        <v>19</v>
      </c>
      <c r="T21" s="268" t="s">
        <v>118</v>
      </c>
      <c r="U21" s="264">
        <v>12457</v>
      </c>
      <c r="V21" s="264">
        <v>290</v>
      </c>
      <c r="W21" s="264">
        <v>216</v>
      </c>
      <c r="X21" s="264">
        <v>0</v>
      </c>
      <c r="Y21" s="264">
        <v>0</v>
      </c>
      <c r="Z21" s="264">
        <v>506</v>
      </c>
    </row>
    <row r="22" spans="1:26">
      <c r="A22" s="238">
        <v>5176</v>
      </c>
      <c r="B22" s="238" t="s">
        <v>131</v>
      </c>
      <c r="C22" s="238" t="s">
        <v>132</v>
      </c>
      <c r="D22" s="238">
        <v>6760</v>
      </c>
      <c r="E22" s="239">
        <v>55</v>
      </c>
      <c r="F22" s="240" t="s">
        <v>2</v>
      </c>
      <c r="G22" s="244" t="s">
        <v>119</v>
      </c>
      <c r="H22" s="238">
        <v>4063</v>
      </c>
      <c r="I22" s="238">
        <v>296</v>
      </c>
      <c r="J22" s="238">
        <v>422</v>
      </c>
      <c r="K22" s="238">
        <v>1724</v>
      </c>
      <c r="L22" s="248">
        <v>255</v>
      </c>
      <c r="M22" s="238">
        <v>2697</v>
      </c>
      <c r="N22" s="193">
        <v>6082</v>
      </c>
      <c r="O22" s="186" t="s">
        <v>39</v>
      </c>
      <c r="P22" s="186" t="s">
        <v>40</v>
      </c>
      <c r="Q22" s="186">
        <v>4259</v>
      </c>
      <c r="R22" s="193">
        <v>55</v>
      </c>
      <c r="S22" s="251" t="s">
        <v>2</v>
      </c>
      <c r="T22" s="267" t="s">
        <v>119</v>
      </c>
      <c r="U22" s="186">
        <v>3961</v>
      </c>
      <c r="V22" s="186">
        <v>180</v>
      </c>
      <c r="W22" s="186">
        <v>118</v>
      </c>
      <c r="X22" s="186">
        <v>0</v>
      </c>
      <c r="Y22" s="186">
        <v>0</v>
      </c>
      <c r="Z22" s="186">
        <v>762</v>
      </c>
    </row>
    <row r="23" spans="1:26">
      <c r="A23" s="238">
        <v>6517</v>
      </c>
      <c r="B23" s="238" t="s">
        <v>43</v>
      </c>
      <c r="C23" s="238" t="s">
        <v>44</v>
      </c>
      <c r="D23" s="238">
        <v>295</v>
      </c>
      <c r="E23" s="239">
        <v>55</v>
      </c>
      <c r="F23" s="240" t="s">
        <v>2</v>
      </c>
      <c r="G23" s="242" t="s">
        <v>120</v>
      </c>
      <c r="H23" s="238">
        <v>42</v>
      </c>
      <c r="I23" s="238">
        <v>79</v>
      </c>
      <c r="J23" s="238">
        <v>40</v>
      </c>
      <c r="K23" s="238">
        <v>32</v>
      </c>
      <c r="L23" s="248">
        <v>102</v>
      </c>
      <c r="M23" s="238">
        <v>253</v>
      </c>
      <c r="N23" s="193"/>
      <c r="O23" s="186" t="s">
        <v>231</v>
      </c>
      <c r="P23" s="186" t="s">
        <v>232</v>
      </c>
      <c r="Q23" s="264">
        <v>2551</v>
      </c>
      <c r="R23" s="193">
        <v>39</v>
      </c>
      <c r="S23" s="250" t="s">
        <v>19</v>
      </c>
      <c r="T23" s="270" t="s">
        <v>119</v>
      </c>
      <c r="U23" s="264">
        <v>2449</v>
      </c>
      <c r="V23" s="264">
        <v>94</v>
      </c>
      <c r="W23" s="264">
        <v>8</v>
      </c>
      <c r="X23" s="264">
        <v>0</v>
      </c>
      <c r="Y23" s="264">
        <v>0</v>
      </c>
      <c r="Z23" s="264">
        <v>102</v>
      </c>
    </row>
    <row r="24" spans="1:26">
      <c r="A24" s="238">
        <v>6170</v>
      </c>
      <c r="B24" s="238" t="s">
        <v>45</v>
      </c>
      <c r="C24" s="238" t="s">
        <v>46</v>
      </c>
      <c r="D24" s="238">
        <v>10157</v>
      </c>
      <c r="E24" s="239">
        <v>55</v>
      </c>
      <c r="F24" s="240" t="s">
        <v>2</v>
      </c>
      <c r="G24" s="245" t="s">
        <v>118</v>
      </c>
      <c r="H24" s="238">
        <v>4815</v>
      </c>
      <c r="I24" s="238">
        <v>1122</v>
      </c>
      <c r="J24" s="238">
        <v>1404</v>
      </c>
      <c r="K24" s="238">
        <v>2020</v>
      </c>
      <c r="L24" s="248">
        <v>796</v>
      </c>
      <c r="M24" s="238">
        <v>5342</v>
      </c>
      <c r="N24" s="193">
        <v>5176</v>
      </c>
      <c r="O24" s="186" t="s">
        <v>131</v>
      </c>
      <c r="P24" s="186" t="s">
        <v>132</v>
      </c>
      <c r="Q24" s="186">
        <v>7522</v>
      </c>
      <c r="R24" s="193">
        <v>55</v>
      </c>
      <c r="S24" s="250" t="s">
        <v>2</v>
      </c>
      <c r="T24" s="270" t="s">
        <v>119</v>
      </c>
      <c r="U24" s="186">
        <v>6760</v>
      </c>
      <c r="V24" s="186">
        <v>232</v>
      </c>
      <c r="W24" s="186">
        <v>530</v>
      </c>
      <c r="X24" s="186">
        <v>0</v>
      </c>
      <c r="Y24" s="186">
        <v>0</v>
      </c>
      <c r="Z24" s="186">
        <v>68</v>
      </c>
    </row>
    <row r="25" spans="1:26">
      <c r="A25" s="238">
        <v>5966</v>
      </c>
      <c r="B25" s="238" t="s">
        <v>147</v>
      </c>
      <c r="C25" s="238" t="s">
        <v>148</v>
      </c>
      <c r="D25" s="238">
        <v>589</v>
      </c>
      <c r="E25" s="239">
        <v>55</v>
      </c>
      <c r="F25" s="240" t="s">
        <v>2</v>
      </c>
      <c r="G25" s="242" t="s">
        <v>120</v>
      </c>
      <c r="H25" s="238">
        <v>340</v>
      </c>
      <c r="I25" s="238">
        <v>50</v>
      </c>
      <c r="J25" s="238">
        <v>44</v>
      </c>
      <c r="K25" s="238">
        <v>76</v>
      </c>
      <c r="L25" s="248">
        <v>79</v>
      </c>
      <c r="M25" s="238">
        <v>249</v>
      </c>
      <c r="N25" s="193">
        <v>6517</v>
      </c>
      <c r="O25" s="186" t="s">
        <v>43</v>
      </c>
      <c r="P25" s="186" t="s">
        <v>44</v>
      </c>
      <c r="Q25" s="186">
        <v>363</v>
      </c>
      <c r="R25" s="193">
        <v>55</v>
      </c>
      <c r="S25" s="251" t="s">
        <v>2</v>
      </c>
      <c r="T25" s="277" t="s">
        <v>120</v>
      </c>
      <c r="U25" s="186">
        <v>295</v>
      </c>
      <c r="V25" s="186">
        <v>40</v>
      </c>
      <c r="W25" s="186">
        <v>28</v>
      </c>
      <c r="X25" s="186">
        <v>0</v>
      </c>
      <c r="Y25" s="186">
        <v>0</v>
      </c>
      <c r="Z25" s="186">
        <v>1794</v>
      </c>
    </row>
    <row r="26" spans="1:26">
      <c r="A26" s="238">
        <v>4041</v>
      </c>
      <c r="B26" s="238" t="s">
        <v>149</v>
      </c>
      <c r="C26" s="238" t="s">
        <v>150</v>
      </c>
      <c r="D26" s="238">
        <v>17755</v>
      </c>
      <c r="E26" s="239">
        <v>54</v>
      </c>
      <c r="F26" s="240" t="s">
        <v>2</v>
      </c>
      <c r="G26" s="246" t="s">
        <v>117</v>
      </c>
      <c r="H26" s="238">
        <v>15538</v>
      </c>
      <c r="I26" s="238">
        <v>1104</v>
      </c>
      <c r="J26" s="238">
        <v>272</v>
      </c>
      <c r="K26" s="238">
        <v>618</v>
      </c>
      <c r="L26" s="248">
        <v>223</v>
      </c>
      <c r="M26" s="238">
        <v>2217</v>
      </c>
      <c r="N26" s="193">
        <v>6170</v>
      </c>
      <c r="O26" s="186" t="s">
        <v>45</v>
      </c>
      <c r="P26" s="186" t="s">
        <v>46</v>
      </c>
      <c r="Q26" s="186">
        <v>11951</v>
      </c>
      <c r="R26" s="193">
        <v>55</v>
      </c>
      <c r="S26" s="250" t="s">
        <v>2</v>
      </c>
      <c r="T26" s="268" t="s">
        <v>118</v>
      </c>
      <c r="U26" s="186">
        <v>10157</v>
      </c>
      <c r="V26" s="186">
        <v>710</v>
      </c>
      <c r="W26" s="186">
        <v>1084</v>
      </c>
      <c r="X26" s="186">
        <v>0</v>
      </c>
      <c r="Y26" s="186">
        <v>0</v>
      </c>
      <c r="Z26" s="186">
        <v>98</v>
      </c>
    </row>
    <row r="27" spans="1:26">
      <c r="A27" s="238">
        <v>4204</v>
      </c>
      <c r="B27" s="238" t="s">
        <v>133</v>
      </c>
      <c r="C27" s="238" t="s">
        <v>134</v>
      </c>
      <c r="D27" s="238">
        <v>20917</v>
      </c>
      <c r="E27" s="239">
        <v>54</v>
      </c>
      <c r="F27" s="240" t="s">
        <v>22</v>
      </c>
      <c r="G27" s="246" t="s">
        <v>117</v>
      </c>
      <c r="H27" s="238">
        <v>17541</v>
      </c>
      <c r="I27" s="238">
        <v>680</v>
      </c>
      <c r="J27" s="238">
        <v>566</v>
      </c>
      <c r="K27" s="238">
        <v>1709</v>
      </c>
      <c r="L27" s="248">
        <v>421</v>
      </c>
      <c r="M27" s="238">
        <v>3376</v>
      </c>
      <c r="N27" s="193">
        <v>5966</v>
      </c>
      <c r="O27" s="186" t="s">
        <v>147</v>
      </c>
      <c r="P27" s="186" t="s">
        <v>148</v>
      </c>
      <c r="Q27" s="186">
        <v>687</v>
      </c>
      <c r="R27" s="193">
        <v>55</v>
      </c>
      <c r="S27" s="251" t="s">
        <v>2</v>
      </c>
      <c r="T27" s="277" t="s">
        <v>120</v>
      </c>
      <c r="U27" s="186">
        <v>589</v>
      </c>
      <c r="V27" s="186">
        <v>50</v>
      </c>
      <c r="W27" s="186">
        <v>48</v>
      </c>
      <c r="X27" s="186">
        <v>0</v>
      </c>
      <c r="Y27" s="186">
        <v>0</v>
      </c>
      <c r="Z27" s="186"/>
    </row>
    <row r="28" spans="1:26">
      <c r="A28" s="238">
        <v>6550</v>
      </c>
      <c r="B28" s="238" t="s">
        <v>135</v>
      </c>
      <c r="C28" s="238" t="s">
        <v>136</v>
      </c>
      <c r="D28" s="238">
        <v>198</v>
      </c>
      <c r="E28" s="239">
        <v>55</v>
      </c>
      <c r="F28" s="240" t="s">
        <v>2</v>
      </c>
      <c r="G28" s="242" t="s">
        <v>120</v>
      </c>
      <c r="H28" s="238">
        <v>0</v>
      </c>
      <c r="I28" s="238">
        <v>50</v>
      </c>
      <c r="J28" s="238">
        <v>40</v>
      </c>
      <c r="K28" s="238">
        <v>32</v>
      </c>
      <c r="L28" s="248">
        <v>76</v>
      </c>
      <c r="M28" s="238">
        <v>198</v>
      </c>
      <c r="N28" s="255">
        <v>4041</v>
      </c>
      <c r="O28" s="256" t="s">
        <v>149</v>
      </c>
      <c r="P28" s="257" t="s">
        <v>150</v>
      </c>
      <c r="Q28" s="264">
        <v>18246</v>
      </c>
      <c r="R28" s="259">
        <v>54</v>
      </c>
      <c r="S28" s="250" t="s">
        <v>22</v>
      </c>
      <c r="T28" s="273" t="s">
        <v>117</v>
      </c>
      <c r="U28" s="264">
        <v>17755</v>
      </c>
      <c r="V28" s="264">
        <v>281</v>
      </c>
      <c r="W28" s="264">
        <v>210</v>
      </c>
      <c r="X28" s="264">
        <v>0</v>
      </c>
      <c r="Y28" s="264">
        <v>0</v>
      </c>
      <c r="Z28" s="264">
        <v>491</v>
      </c>
    </row>
    <row r="29" spans="1:26">
      <c r="A29" s="238">
        <v>1616</v>
      </c>
      <c r="B29" s="238" t="s">
        <v>47</v>
      </c>
      <c r="C29" s="238" t="s">
        <v>48</v>
      </c>
      <c r="D29" s="238">
        <v>14027</v>
      </c>
      <c r="E29" s="239">
        <v>55</v>
      </c>
      <c r="F29" s="240" t="s">
        <v>2</v>
      </c>
      <c r="G29" s="245" t="s">
        <v>118</v>
      </c>
      <c r="H29" s="238">
        <v>10937</v>
      </c>
      <c r="I29" s="238">
        <v>762</v>
      </c>
      <c r="J29" s="238">
        <v>236</v>
      </c>
      <c r="K29" s="238">
        <v>1514</v>
      </c>
      <c r="L29" s="248">
        <v>578</v>
      </c>
      <c r="M29" s="238">
        <v>3090</v>
      </c>
      <c r="N29" s="260">
        <v>4204</v>
      </c>
      <c r="O29" s="261" t="s">
        <v>133</v>
      </c>
      <c r="P29" s="251" t="s">
        <v>134</v>
      </c>
      <c r="Q29" s="264">
        <v>22862</v>
      </c>
      <c r="R29" s="262">
        <v>54</v>
      </c>
      <c r="S29" s="251" t="s">
        <v>22</v>
      </c>
      <c r="T29" s="274" t="s">
        <v>117</v>
      </c>
      <c r="U29" s="264">
        <v>20917</v>
      </c>
      <c r="V29" s="264">
        <v>1323</v>
      </c>
      <c r="W29" s="264">
        <v>622</v>
      </c>
      <c r="X29" s="264">
        <v>0</v>
      </c>
      <c r="Y29" s="264">
        <v>0</v>
      </c>
      <c r="Z29" s="264">
        <v>1945</v>
      </c>
    </row>
    <row r="30" spans="1:26">
      <c r="A30" s="238">
        <v>6680</v>
      </c>
      <c r="B30" s="238" t="s">
        <v>217</v>
      </c>
      <c r="C30" s="238" t="s">
        <v>132</v>
      </c>
      <c r="D30" s="238">
        <v>0</v>
      </c>
      <c r="E30" s="239">
        <v>55</v>
      </c>
      <c r="F30" s="240" t="s">
        <v>2</v>
      </c>
      <c r="G30" s="242" t="s">
        <v>120</v>
      </c>
      <c r="H30" s="238">
        <v>0</v>
      </c>
      <c r="I30" s="238">
        <v>0</v>
      </c>
      <c r="J30" s="238">
        <v>0</v>
      </c>
      <c r="K30" s="238">
        <v>0</v>
      </c>
      <c r="L30" s="248">
        <v>0</v>
      </c>
      <c r="M30" s="238">
        <v>0</v>
      </c>
      <c r="N30" s="193">
        <v>6550</v>
      </c>
      <c r="O30" s="186" t="s">
        <v>135</v>
      </c>
      <c r="P30" s="186" t="s">
        <v>136</v>
      </c>
      <c r="Q30" s="186">
        <v>232</v>
      </c>
      <c r="R30" s="193">
        <v>55</v>
      </c>
      <c r="S30" s="250" t="s">
        <v>2</v>
      </c>
      <c r="T30" s="276" t="s">
        <v>120</v>
      </c>
      <c r="U30" s="186">
        <v>198</v>
      </c>
      <c r="V30" s="186">
        <v>6</v>
      </c>
      <c r="W30" s="186">
        <v>28</v>
      </c>
      <c r="X30" s="186">
        <v>0</v>
      </c>
      <c r="Y30" s="186">
        <v>0</v>
      </c>
      <c r="Z30" s="186">
        <v>680</v>
      </c>
    </row>
    <row r="31" spans="1:26">
      <c r="A31" s="238">
        <v>5822</v>
      </c>
      <c r="B31" s="238" t="s">
        <v>49</v>
      </c>
      <c r="C31" s="238" t="s">
        <v>50</v>
      </c>
      <c r="D31" s="238">
        <v>2456</v>
      </c>
      <c r="E31" s="239">
        <v>55</v>
      </c>
      <c r="F31" s="240" t="s">
        <v>2</v>
      </c>
      <c r="G31" s="242" t="s">
        <v>120</v>
      </c>
      <c r="H31" s="238">
        <v>1554</v>
      </c>
      <c r="I31" s="238">
        <v>154</v>
      </c>
      <c r="J31" s="238">
        <v>164</v>
      </c>
      <c r="K31" s="238">
        <v>446</v>
      </c>
      <c r="L31" s="248">
        <v>138</v>
      </c>
      <c r="M31" s="238">
        <v>902</v>
      </c>
      <c r="N31" s="193">
        <v>1616</v>
      </c>
      <c r="O31" s="186" t="s">
        <v>47</v>
      </c>
      <c r="P31" s="186" t="s">
        <v>48</v>
      </c>
      <c r="Q31" s="186">
        <v>14707</v>
      </c>
      <c r="R31" s="193">
        <v>55</v>
      </c>
      <c r="S31" s="251" t="s">
        <v>2</v>
      </c>
      <c r="T31" s="269" t="s">
        <v>118</v>
      </c>
      <c r="U31" s="186">
        <v>14027</v>
      </c>
      <c r="V31" s="186">
        <v>464</v>
      </c>
      <c r="W31" s="186">
        <v>216</v>
      </c>
      <c r="X31" s="186">
        <v>0</v>
      </c>
      <c r="Y31" s="186">
        <v>0</v>
      </c>
      <c r="Z31" s="186">
        <v>92</v>
      </c>
    </row>
    <row r="32" spans="1:26">
      <c r="A32" s="238">
        <v>5818</v>
      </c>
      <c r="B32" s="238" t="s">
        <v>53</v>
      </c>
      <c r="C32" s="238" t="s">
        <v>54</v>
      </c>
      <c r="D32" s="238">
        <v>6989</v>
      </c>
      <c r="E32" s="239">
        <v>55</v>
      </c>
      <c r="F32" s="240" t="s">
        <v>2</v>
      </c>
      <c r="G32" s="244" t="s">
        <v>119</v>
      </c>
      <c r="H32" s="238">
        <v>4426</v>
      </c>
      <c r="I32" s="238">
        <v>189</v>
      </c>
      <c r="J32" s="238">
        <v>924</v>
      </c>
      <c r="K32" s="238">
        <v>1043</v>
      </c>
      <c r="L32" s="248">
        <v>407</v>
      </c>
      <c r="M32" s="238">
        <v>2563</v>
      </c>
      <c r="N32" s="193">
        <v>6680</v>
      </c>
      <c r="O32" s="186" t="s">
        <v>217</v>
      </c>
      <c r="P32" s="186" t="s">
        <v>132</v>
      </c>
      <c r="Q32" s="186">
        <v>92</v>
      </c>
      <c r="R32" s="193">
        <v>55</v>
      </c>
      <c r="S32" s="250" t="s">
        <v>2</v>
      </c>
      <c r="T32" s="276" t="s">
        <v>120</v>
      </c>
      <c r="U32" s="186">
        <v>0</v>
      </c>
      <c r="V32" s="186">
        <v>54</v>
      </c>
      <c r="W32" s="186">
        <v>38</v>
      </c>
      <c r="X32" s="186">
        <v>0</v>
      </c>
      <c r="Y32" s="186">
        <v>0</v>
      </c>
      <c r="Z32" s="186">
        <v>162</v>
      </c>
    </row>
    <row r="33" spans="1:26">
      <c r="A33" s="238">
        <v>3231</v>
      </c>
      <c r="B33" s="238" t="s">
        <v>218</v>
      </c>
      <c r="C33" s="238" t="s">
        <v>224</v>
      </c>
      <c r="D33" s="238">
        <v>11911</v>
      </c>
      <c r="E33" s="239">
        <v>55</v>
      </c>
      <c r="F33" s="240" t="s">
        <v>2</v>
      </c>
      <c r="G33" s="245" t="s">
        <v>118</v>
      </c>
      <c r="H33" s="238">
        <v>11322</v>
      </c>
      <c r="I33" s="238">
        <v>388</v>
      </c>
      <c r="J33" s="238">
        <v>58</v>
      </c>
      <c r="K33" s="238">
        <v>101</v>
      </c>
      <c r="L33" s="248">
        <v>42</v>
      </c>
      <c r="M33" s="238">
        <v>598</v>
      </c>
      <c r="N33" s="193">
        <v>5822</v>
      </c>
      <c r="O33" s="186" t="s">
        <v>49</v>
      </c>
      <c r="P33" s="186" t="s">
        <v>50</v>
      </c>
      <c r="Q33" s="186">
        <v>2618</v>
      </c>
      <c r="R33" s="193">
        <v>55</v>
      </c>
      <c r="S33" s="251" t="s">
        <v>2</v>
      </c>
      <c r="T33" s="270" t="s">
        <v>119</v>
      </c>
      <c r="U33" s="186">
        <v>2456</v>
      </c>
      <c r="V33" s="186">
        <v>62</v>
      </c>
      <c r="W33" s="186">
        <v>100</v>
      </c>
      <c r="X33" s="186">
        <v>0</v>
      </c>
      <c r="Y33" s="186">
        <v>0</v>
      </c>
      <c r="Z33" s="186">
        <v>358</v>
      </c>
    </row>
    <row r="34" spans="1:26" ht="18" customHeight="1">
      <c r="A34" s="238">
        <v>1013</v>
      </c>
      <c r="B34" s="238" t="s">
        <v>213</v>
      </c>
      <c r="C34" s="238" t="s">
        <v>214</v>
      </c>
      <c r="D34" s="238">
        <v>18306</v>
      </c>
      <c r="E34" s="239">
        <v>54</v>
      </c>
      <c r="F34" s="240" t="s">
        <v>22</v>
      </c>
      <c r="G34" s="246" t="s">
        <v>117</v>
      </c>
      <c r="H34" s="238">
        <v>15711</v>
      </c>
      <c r="I34" s="238">
        <v>316</v>
      </c>
      <c r="J34" s="238">
        <v>338</v>
      </c>
      <c r="K34" s="238">
        <v>1572</v>
      </c>
      <c r="L34" s="248">
        <v>369</v>
      </c>
      <c r="M34" s="238">
        <v>2595</v>
      </c>
      <c r="N34" s="193">
        <v>5818</v>
      </c>
      <c r="O34" s="186" t="s">
        <v>53</v>
      </c>
      <c r="P34" s="186" t="s">
        <v>54</v>
      </c>
      <c r="Q34" s="186">
        <v>7347</v>
      </c>
      <c r="R34" s="193">
        <v>55</v>
      </c>
      <c r="S34" s="250" t="s">
        <v>2</v>
      </c>
      <c r="T34" s="268" t="s">
        <v>118</v>
      </c>
      <c r="U34" s="186">
        <v>6989</v>
      </c>
      <c r="V34" s="186">
        <v>192</v>
      </c>
      <c r="W34" s="186">
        <v>166</v>
      </c>
      <c r="X34" s="186">
        <v>0</v>
      </c>
      <c r="Y34" s="186">
        <v>0</v>
      </c>
      <c r="Z34" s="186">
        <v>50</v>
      </c>
    </row>
    <row r="35" spans="1:26">
      <c r="A35" s="238">
        <v>5154</v>
      </c>
      <c r="B35" s="238" t="s">
        <v>55</v>
      </c>
      <c r="C35" s="238" t="s">
        <v>56</v>
      </c>
      <c r="D35" s="238">
        <v>2114</v>
      </c>
      <c r="E35" s="239">
        <v>55</v>
      </c>
      <c r="F35" s="240" t="s">
        <v>2</v>
      </c>
      <c r="G35" s="244" t="s">
        <v>119</v>
      </c>
      <c r="H35" s="238">
        <v>1751</v>
      </c>
      <c r="I35" s="238">
        <v>86</v>
      </c>
      <c r="J35" s="238">
        <v>24</v>
      </c>
      <c r="K35" s="238">
        <v>174</v>
      </c>
      <c r="L35" s="248">
        <v>79</v>
      </c>
      <c r="M35" s="238">
        <v>363</v>
      </c>
      <c r="N35" s="193">
        <v>5154</v>
      </c>
      <c r="O35" s="186" t="s">
        <v>55</v>
      </c>
      <c r="P35" s="186" t="s">
        <v>56</v>
      </c>
      <c r="Q35" s="186">
        <v>2164</v>
      </c>
      <c r="R35" s="193">
        <v>55</v>
      </c>
      <c r="S35" s="251" t="s">
        <v>2</v>
      </c>
      <c r="T35" s="270" t="s">
        <v>119</v>
      </c>
      <c r="U35" s="186">
        <v>2114</v>
      </c>
      <c r="V35" s="186">
        <v>22</v>
      </c>
      <c r="W35" s="186">
        <v>28</v>
      </c>
      <c r="X35" s="186">
        <v>0</v>
      </c>
      <c r="Y35" s="186">
        <v>0</v>
      </c>
      <c r="Z35" s="186">
        <v>170</v>
      </c>
    </row>
    <row r="36" spans="1:26" ht="18" customHeight="1">
      <c r="A36" s="238">
        <v>5453</v>
      </c>
      <c r="B36" s="238" t="s">
        <v>57</v>
      </c>
      <c r="C36" s="238" t="s">
        <v>58</v>
      </c>
      <c r="D36" s="238">
        <v>2383</v>
      </c>
      <c r="E36" s="239">
        <v>55</v>
      </c>
      <c r="F36" s="240" t="s">
        <v>2</v>
      </c>
      <c r="G36" s="242" t="s">
        <v>120</v>
      </c>
      <c r="H36" s="238">
        <v>1953</v>
      </c>
      <c r="I36" s="238">
        <v>72</v>
      </c>
      <c r="J36" s="238">
        <v>24</v>
      </c>
      <c r="K36" s="238">
        <v>262</v>
      </c>
      <c r="L36" s="248">
        <v>72</v>
      </c>
      <c r="M36" s="238">
        <v>430</v>
      </c>
      <c r="N36" s="193">
        <v>5453</v>
      </c>
      <c r="O36" s="186" t="s">
        <v>57</v>
      </c>
      <c r="P36" s="186" t="s">
        <v>58</v>
      </c>
      <c r="Q36" s="186">
        <v>2553</v>
      </c>
      <c r="R36" s="193">
        <v>55</v>
      </c>
      <c r="S36" s="250" t="s">
        <v>2</v>
      </c>
      <c r="T36" s="276" t="s">
        <v>120</v>
      </c>
      <c r="U36" s="186">
        <v>2383</v>
      </c>
      <c r="V36" s="186">
        <v>100</v>
      </c>
      <c r="W36" s="186">
        <v>70</v>
      </c>
      <c r="X36" s="186">
        <v>0</v>
      </c>
      <c r="Y36" s="186">
        <v>0</v>
      </c>
      <c r="Z36" s="186">
        <v>102</v>
      </c>
    </row>
    <row r="37" spans="1:26">
      <c r="A37" s="238">
        <v>6276</v>
      </c>
      <c r="B37" s="238" t="s">
        <v>61</v>
      </c>
      <c r="C37" s="238" t="s">
        <v>62</v>
      </c>
      <c r="D37" s="238">
        <v>789</v>
      </c>
      <c r="E37" s="239">
        <v>55</v>
      </c>
      <c r="F37" s="240" t="s">
        <v>2</v>
      </c>
      <c r="G37" s="242" t="s">
        <v>120</v>
      </c>
      <c r="H37" s="238">
        <v>486</v>
      </c>
      <c r="I37" s="238">
        <v>70</v>
      </c>
      <c r="J37" s="238">
        <v>36</v>
      </c>
      <c r="K37" s="238">
        <v>80</v>
      </c>
      <c r="L37" s="248">
        <v>117</v>
      </c>
      <c r="M37" s="238">
        <v>303</v>
      </c>
      <c r="N37" s="193">
        <v>6276</v>
      </c>
      <c r="O37" s="186" t="s">
        <v>61</v>
      </c>
      <c r="P37" s="186" t="s">
        <v>62</v>
      </c>
      <c r="Q37" s="186">
        <v>891</v>
      </c>
      <c r="R37" s="193">
        <v>55</v>
      </c>
      <c r="S37" s="251" t="s">
        <v>2</v>
      </c>
      <c r="T37" s="277" t="s">
        <v>120</v>
      </c>
      <c r="U37" s="186">
        <v>789</v>
      </c>
      <c r="V37" s="186">
        <v>54</v>
      </c>
      <c r="W37" s="186">
        <v>48</v>
      </c>
      <c r="X37" s="186">
        <v>0</v>
      </c>
      <c r="Y37" s="186">
        <v>0</v>
      </c>
      <c r="Z37" s="186">
        <v>66</v>
      </c>
    </row>
    <row r="38" spans="1:26">
      <c r="A38" s="238">
        <v>6275</v>
      </c>
      <c r="B38" s="238" t="s">
        <v>61</v>
      </c>
      <c r="C38" s="238" t="s">
        <v>63</v>
      </c>
      <c r="D38" s="238">
        <v>540</v>
      </c>
      <c r="E38" s="239">
        <v>55</v>
      </c>
      <c r="F38" s="240" t="s">
        <v>2</v>
      </c>
      <c r="G38" s="242" t="s">
        <v>120</v>
      </c>
      <c r="H38" s="238">
        <v>334</v>
      </c>
      <c r="I38" s="238">
        <v>68</v>
      </c>
      <c r="J38" s="238">
        <v>52</v>
      </c>
      <c r="K38" s="238">
        <v>46</v>
      </c>
      <c r="L38" s="248">
        <v>40</v>
      </c>
      <c r="M38" s="238">
        <v>206</v>
      </c>
      <c r="N38" s="193">
        <v>6275</v>
      </c>
      <c r="O38" s="186" t="s">
        <v>61</v>
      </c>
      <c r="P38" s="186" t="s">
        <v>63</v>
      </c>
      <c r="Q38" s="186">
        <v>606</v>
      </c>
      <c r="R38" s="193">
        <v>55</v>
      </c>
      <c r="S38" s="250" t="s">
        <v>2</v>
      </c>
      <c r="T38" s="276" t="s">
        <v>120</v>
      </c>
      <c r="U38" s="186">
        <v>540</v>
      </c>
      <c r="V38" s="186">
        <v>28</v>
      </c>
      <c r="W38" s="186">
        <v>38</v>
      </c>
      <c r="X38" s="186">
        <v>0</v>
      </c>
      <c r="Y38" s="186">
        <v>0</v>
      </c>
      <c r="Z38" s="186">
        <v>2086</v>
      </c>
    </row>
    <row r="39" spans="1:26">
      <c r="A39" s="238">
        <v>4899</v>
      </c>
      <c r="B39" s="238" t="s">
        <v>64</v>
      </c>
      <c r="C39" s="238" t="s">
        <v>65</v>
      </c>
      <c r="D39" s="238">
        <v>18182</v>
      </c>
      <c r="E39" s="239">
        <v>55</v>
      </c>
      <c r="F39" s="240" t="s">
        <v>2</v>
      </c>
      <c r="G39" s="246" t="s">
        <v>117</v>
      </c>
      <c r="H39" s="238">
        <v>12727</v>
      </c>
      <c r="I39" s="238">
        <v>2861</v>
      </c>
      <c r="J39" s="238">
        <v>1435</v>
      </c>
      <c r="K39" s="238">
        <v>721</v>
      </c>
      <c r="L39" s="248">
        <v>438</v>
      </c>
      <c r="M39" s="238">
        <v>5455</v>
      </c>
      <c r="N39" s="193">
        <v>4899</v>
      </c>
      <c r="O39" s="186" t="s">
        <v>64</v>
      </c>
      <c r="P39" s="186" t="s">
        <v>65</v>
      </c>
      <c r="Q39" s="186">
        <v>20268</v>
      </c>
      <c r="R39" s="193">
        <v>55</v>
      </c>
      <c r="S39" s="251" t="s">
        <v>2</v>
      </c>
      <c r="T39" s="273" t="s">
        <v>117</v>
      </c>
      <c r="U39" s="186">
        <v>18182</v>
      </c>
      <c r="V39" s="186">
        <v>1160</v>
      </c>
      <c r="W39" s="186">
        <v>926</v>
      </c>
      <c r="X39" s="186">
        <v>0</v>
      </c>
      <c r="Y39" s="186">
        <v>0</v>
      </c>
      <c r="Z39" s="186">
        <v>0</v>
      </c>
    </row>
    <row r="40" spans="1:26">
      <c r="A40" s="238">
        <v>3111</v>
      </c>
      <c r="B40" s="238" t="s">
        <v>66</v>
      </c>
      <c r="C40" s="238" t="s">
        <v>68</v>
      </c>
      <c r="D40" s="238">
        <v>5354</v>
      </c>
      <c r="E40" s="239">
        <v>55</v>
      </c>
      <c r="F40" s="240" t="s">
        <v>2</v>
      </c>
      <c r="G40" s="244" t="s">
        <v>119</v>
      </c>
      <c r="H40" s="238">
        <v>5326</v>
      </c>
      <c r="I40" s="238">
        <v>28</v>
      </c>
      <c r="J40" s="238">
        <v>0</v>
      </c>
      <c r="K40" s="238">
        <v>0</v>
      </c>
      <c r="L40" s="248">
        <v>0</v>
      </c>
      <c r="M40" s="238">
        <v>28</v>
      </c>
      <c r="N40" s="193">
        <v>3110</v>
      </c>
      <c r="O40" s="186" t="s">
        <v>66</v>
      </c>
      <c r="P40" s="186" t="s">
        <v>67</v>
      </c>
      <c r="Q40" s="186">
        <v>3573</v>
      </c>
      <c r="R40" s="193">
        <v>55</v>
      </c>
      <c r="S40" s="250" t="s">
        <v>2</v>
      </c>
      <c r="T40" s="267" t="s">
        <v>119</v>
      </c>
      <c r="U40" s="186">
        <v>3573</v>
      </c>
      <c r="V40" s="186">
        <v>0</v>
      </c>
      <c r="W40" s="186">
        <v>0</v>
      </c>
      <c r="X40" s="186">
        <v>0</v>
      </c>
      <c r="Y40" s="186">
        <v>0</v>
      </c>
      <c r="Z40" s="186">
        <v>28</v>
      </c>
    </row>
    <row r="41" spans="1:26" ht="18" customHeight="1">
      <c r="A41" s="238">
        <v>3110</v>
      </c>
      <c r="B41" s="238" t="s">
        <v>66</v>
      </c>
      <c r="C41" s="238" t="s">
        <v>67</v>
      </c>
      <c r="D41" s="238">
        <v>3573</v>
      </c>
      <c r="E41" s="239">
        <v>55</v>
      </c>
      <c r="F41" s="240" t="s">
        <v>2</v>
      </c>
      <c r="G41" s="244" t="s">
        <v>119</v>
      </c>
      <c r="H41" s="238">
        <v>3567</v>
      </c>
      <c r="I41" s="238">
        <v>6</v>
      </c>
      <c r="J41" s="238">
        <v>0</v>
      </c>
      <c r="K41" s="238">
        <v>0</v>
      </c>
      <c r="L41" s="248">
        <v>0</v>
      </c>
      <c r="M41" s="238">
        <v>6</v>
      </c>
      <c r="N41" s="193">
        <v>3111</v>
      </c>
      <c r="O41" s="186" t="s">
        <v>66</v>
      </c>
      <c r="P41" s="186" t="s">
        <v>68</v>
      </c>
      <c r="Q41" s="186">
        <v>5382</v>
      </c>
      <c r="R41" s="193">
        <v>55</v>
      </c>
      <c r="S41" s="250" t="s">
        <v>2</v>
      </c>
      <c r="T41" s="267" t="s">
        <v>119</v>
      </c>
      <c r="U41" s="186">
        <v>5354</v>
      </c>
      <c r="V41" s="186">
        <v>28</v>
      </c>
      <c r="W41" s="186">
        <v>0</v>
      </c>
      <c r="X41" s="186">
        <v>0</v>
      </c>
      <c r="Y41" s="186">
        <v>0</v>
      </c>
      <c r="Z41" s="186"/>
    </row>
    <row r="42" spans="1:26" ht="18" customHeight="1">
      <c r="A42" s="238">
        <v>5835</v>
      </c>
      <c r="B42" s="238" t="s">
        <v>219</v>
      </c>
      <c r="C42" s="238" t="s">
        <v>155</v>
      </c>
      <c r="D42" s="238">
        <v>1810</v>
      </c>
      <c r="E42" s="239">
        <v>54</v>
      </c>
      <c r="F42" s="240" t="s">
        <v>22</v>
      </c>
      <c r="G42" s="242" t="s">
        <v>120</v>
      </c>
      <c r="H42" s="238">
        <v>1417</v>
      </c>
      <c r="I42" s="238">
        <v>96</v>
      </c>
      <c r="J42" s="238">
        <v>80</v>
      </c>
      <c r="K42" s="238">
        <v>52</v>
      </c>
      <c r="L42" s="248">
        <v>165</v>
      </c>
      <c r="M42" s="238">
        <v>393</v>
      </c>
      <c r="N42" s="252">
        <v>5835</v>
      </c>
      <c r="O42" s="253" t="s">
        <v>154</v>
      </c>
      <c r="P42" s="249" t="s">
        <v>155</v>
      </c>
      <c r="Q42" s="264">
        <v>2026</v>
      </c>
      <c r="R42" s="263">
        <v>54</v>
      </c>
      <c r="S42" s="251" t="s">
        <v>22</v>
      </c>
      <c r="T42" s="276" t="s">
        <v>120</v>
      </c>
      <c r="U42" s="264">
        <v>1810</v>
      </c>
      <c r="V42" s="264">
        <v>152</v>
      </c>
      <c r="W42" s="264">
        <v>64</v>
      </c>
      <c r="X42" s="264">
        <v>0</v>
      </c>
      <c r="Y42" s="264">
        <v>0</v>
      </c>
      <c r="Z42" s="264">
        <v>216</v>
      </c>
    </row>
    <row r="43" spans="1:26" ht="18" customHeight="1">
      <c r="A43" s="238">
        <v>6679</v>
      </c>
      <c r="B43" s="238" t="s">
        <v>220</v>
      </c>
      <c r="C43" s="238" t="s">
        <v>8</v>
      </c>
      <c r="D43" s="238">
        <v>0</v>
      </c>
      <c r="E43" s="239">
        <v>55</v>
      </c>
      <c r="F43" s="240" t="s">
        <v>2</v>
      </c>
      <c r="G43" s="242" t="s">
        <v>120</v>
      </c>
      <c r="H43" s="238">
        <v>0</v>
      </c>
      <c r="I43" s="238">
        <v>0</v>
      </c>
      <c r="J43" s="238">
        <v>0</v>
      </c>
      <c r="K43" s="238">
        <v>0</v>
      </c>
      <c r="L43" s="248">
        <v>0</v>
      </c>
      <c r="M43" s="238">
        <v>0</v>
      </c>
      <c r="N43" s="193">
        <v>6679</v>
      </c>
      <c r="O43" s="186" t="s">
        <v>220</v>
      </c>
      <c r="P43" s="186" t="s">
        <v>8</v>
      </c>
      <c r="Q43" s="186">
        <v>252</v>
      </c>
      <c r="R43" s="193">
        <v>55</v>
      </c>
      <c r="S43" s="250" t="s">
        <v>2</v>
      </c>
      <c r="T43" s="276" t="s">
        <v>120</v>
      </c>
      <c r="U43" s="186">
        <v>0</v>
      </c>
      <c r="V43" s="186">
        <v>114</v>
      </c>
      <c r="W43" s="186">
        <v>138</v>
      </c>
      <c r="X43" s="186">
        <v>0</v>
      </c>
      <c r="Y43" s="186">
        <v>0</v>
      </c>
      <c r="Z43" s="186">
        <v>194</v>
      </c>
    </row>
    <row r="44" spans="1:26" ht="18" customHeight="1">
      <c r="A44" s="238">
        <v>4965</v>
      </c>
      <c r="B44" s="238" t="s">
        <v>221</v>
      </c>
      <c r="C44" s="238" t="s">
        <v>222</v>
      </c>
      <c r="D44" s="238">
        <v>2273</v>
      </c>
      <c r="E44" s="239">
        <v>49</v>
      </c>
      <c r="F44" s="240" t="s">
        <v>225</v>
      </c>
      <c r="G44" s="242" t="s">
        <v>120</v>
      </c>
      <c r="H44" s="238">
        <v>732</v>
      </c>
      <c r="I44" s="238">
        <v>0</v>
      </c>
      <c r="J44" s="238">
        <v>81</v>
      </c>
      <c r="K44" s="238">
        <v>75</v>
      </c>
      <c r="L44" s="248">
        <v>1385</v>
      </c>
      <c r="M44" s="238">
        <v>1541</v>
      </c>
      <c r="N44" s="193">
        <v>4965</v>
      </c>
      <c r="O44" s="186" t="s">
        <v>221</v>
      </c>
      <c r="P44" s="186" t="s">
        <v>222</v>
      </c>
      <c r="Q44" s="264">
        <v>2639</v>
      </c>
      <c r="R44" s="193">
        <v>49</v>
      </c>
      <c r="S44" s="186" t="s">
        <v>225</v>
      </c>
      <c r="T44" s="276" t="s">
        <v>120</v>
      </c>
      <c r="U44" s="264">
        <v>2273</v>
      </c>
      <c r="V44" s="264">
        <v>116</v>
      </c>
      <c r="W44" s="264">
        <v>250</v>
      </c>
      <c r="X44" s="264">
        <v>0</v>
      </c>
      <c r="Y44" s="264">
        <v>0</v>
      </c>
      <c r="Z44" s="264">
        <v>366</v>
      </c>
    </row>
    <row r="45" spans="1:26" ht="18" customHeight="1">
      <c r="A45" s="238">
        <v>6481</v>
      </c>
      <c r="B45" s="238" t="s">
        <v>72</v>
      </c>
      <c r="C45" s="238" t="s">
        <v>73</v>
      </c>
      <c r="D45" s="238">
        <v>352</v>
      </c>
      <c r="E45" s="239">
        <v>55</v>
      </c>
      <c r="F45" s="240" t="s">
        <v>2</v>
      </c>
      <c r="G45" s="242" t="s">
        <v>120</v>
      </c>
      <c r="H45" s="238">
        <v>78</v>
      </c>
      <c r="I45" s="238">
        <v>32</v>
      </c>
      <c r="J45" s="238">
        <v>0</v>
      </c>
      <c r="K45" s="238">
        <v>160</v>
      </c>
      <c r="L45" s="248">
        <v>82</v>
      </c>
      <c r="M45" s="238">
        <v>274</v>
      </c>
      <c r="N45" s="193">
        <v>6481</v>
      </c>
      <c r="O45" s="186" t="s">
        <v>72</v>
      </c>
      <c r="P45" s="186" t="s">
        <v>73</v>
      </c>
      <c r="Q45" s="186">
        <v>546</v>
      </c>
      <c r="R45" s="193">
        <v>55</v>
      </c>
      <c r="S45" s="250" t="s">
        <v>2</v>
      </c>
      <c r="T45" s="276" t="s">
        <v>120</v>
      </c>
      <c r="U45" s="186">
        <v>352</v>
      </c>
      <c r="V45" s="186">
        <v>108</v>
      </c>
      <c r="W45" s="186">
        <v>86</v>
      </c>
      <c r="X45" s="186">
        <v>0</v>
      </c>
      <c r="Y45" s="186">
        <v>0</v>
      </c>
      <c r="Z45" s="186"/>
    </row>
    <row r="46" spans="1:26">
      <c r="A46" s="238">
        <v>4682</v>
      </c>
      <c r="B46" s="238" t="s">
        <v>137</v>
      </c>
      <c r="C46" s="238" t="s">
        <v>215</v>
      </c>
      <c r="D46" s="238">
        <v>13697</v>
      </c>
      <c r="E46" s="239">
        <v>54</v>
      </c>
      <c r="F46" s="240" t="s">
        <v>22</v>
      </c>
      <c r="G46" s="245" t="s">
        <v>118</v>
      </c>
      <c r="H46" s="238">
        <v>11201</v>
      </c>
      <c r="I46" s="238">
        <v>378</v>
      </c>
      <c r="J46" s="238">
        <v>404</v>
      </c>
      <c r="K46" s="238">
        <v>1332</v>
      </c>
      <c r="L46" s="248">
        <v>382</v>
      </c>
      <c r="M46" s="238">
        <v>2496</v>
      </c>
      <c r="N46" s="252">
        <v>6482</v>
      </c>
      <c r="O46" s="253" t="s">
        <v>137</v>
      </c>
      <c r="P46" s="249" t="s">
        <v>60</v>
      </c>
      <c r="Q46" s="264">
        <v>15914</v>
      </c>
      <c r="R46" s="263">
        <v>54</v>
      </c>
      <c r="S46" s="251" t="s">
        <v>22</v>
      </c>
      <c r="T46" s="273" t="s">
        <v>117</v>
      </c>
      <c r="U46" s="264">
        <v>13697</v>
      </c>
      <c r="V46" s="264">
        <v>1421</v>
      </c>
      <c r="W46" s="264">
        <v>796</v>
      </c>
      <c r="X46" s="264">
        <v>0</v>
      </c>
      <c r="Y46" s="264">
        <v>0</v>
      </c>
      <c r="Z46" s="264">
        <v>2217</v>
      </c>
    </row>
    <row r="48" spans="1:26" ht="15">
      <c r="A48" s="194" t="s">
        <v>87</v>
      </c>
      <c r="B48" s="195" t="s">
        <v>88</v>
      </c>
      <c r="C48" s="196">
        <f>SUM(C49:C53)</f>
        <v>45</v>
      </c>
      <c r="D48" s="197" t="s">
        <v>93</v>
      </c>
      <c r="E48" s="198" t="s">
        <v>94</v>
      </c>
      <c r="F48" s="199" t="s">
        <v>95</v>
      </c>
      <c r="G48" s="200">
        <v>600000</v>
      </c>
      <c r="H48" s="201" t="s">
        <v>99</v>
      </c>
      <c r="I48" s="201" t="s">
        <v>100</v>
      </c>
      <c r="J48" s="199" t="s">
        <v>101</v>
      </c>
      <c r="K48" s="202" t="s">
        <v>102</v>
      </c>
      <c r="L48" s="202" t="s">
        <v>103</v>
      </c>
      <c r="M48" s="182"/>
    </row>
    <row r="49" spans="1:20" ht="15">
      <c r="A49" s="203"/>
      <c r="B49" s="195" t="s">
        <v>90</v>
      </c>
      <c r="C49" s="204">
        <f>COUNTIFS(E3:E46,"=54")</f>
        <v>7</v>
      </c>
      <c r="D49" s="197"/>
      <c r="E49" s="198" t="s">
        <v>94</v>
      </c>
      <c r="F49" s="199" t="s">
        <v>96</v>
      </c>
      <c r="G49" s="200">
        <v>300000</v>
      </c>
      <c r="H49" s="201" t="s">
        <v>99</v>
      </c>
      <c r="I49" s="200">
        <v>599999</v>
      </c>
      <c r="J49" s="199" t="s">
        <v>101</v>
      </c>
      <c r="K49" s="202" t="s">
        <v>76</v>
      </c>
      <c r="L49" s="202" t="s">
        <v>104</v>
      </c>
      <c r="M49" s="182"/>
    </row>
    <row r="50" spans="1:20" ht="15">
      <c r="A50" s="203"/>
      <c r="B50" s="195" t="s">
        <v>91</v>
      </c>
      <c r="C50" s="204">
        <f>COUNTIFS(E3:E45,"=39")</f>
        <v>1</v>
      </c>
      <c r="D50" s="197"/>
      <c r="E50" s="198" t="s">
        <v>94</v>
      </c>
      <c r="F50" s="199" t="s">
        <v>97</v>
      </c>
      <c r="G50" s="200">
        <v>150000</v>
      </c>
      <c r="H50" s="201" t="s">
        <v>99</v>
      </c>
      <c r="I50" s="200">
        <v>299999</v>
      </c>
      <c r="J50" s="199" t="s">
        <v>101</v>
      </c>
      <c r="K50" s="202" t="s">
        <v>77</v>
      </c>
      <c r="L50" s="202" t="s">
        <v>105</v>
      </c>
      <c r="M50" s="182"/>
    </row>
    <row r="51" spans="1:20" ht="15">
      <c r="A51" s="203"/>
      <c r="B51" s="195" t="s">
        <v>92</v>
      </c>
      <c r="C51" s="204">
        <f>COUNTIFS(E2:E45,"=55")</f>
        <v>36</v>
      </c>
      <c r="D51" s="197"/>
      <c r="E51" s="198" t="s">
        <v>94</v>
      </c>
      <c r="F51" s="199" t="s">
        <v>98</v>
      </c>
      <c r="G51" s="200">
        <v>60000</v>
      </c>
      <c r="H51" s="201" t="s">
        <v>99</v>
      </c>
      <c r="I51" s="200">
        <v>149999</v>
      </c>
      <c r="J51" s="199" t="s">
        <v>101</v>
      </c>
      <c r="K51" s="202" t="s">
        <v>80</v>
      </c>
      <c r="L51" s="202" t="s">
        <v>106</v>
      </c>
      <c r="M51" s="182"/>
    </row>
    <row r="52" spans="1:20" ht="15">
      <c r="A52" s="203"/>
      <c r="B52" s="195" t="s">
        <v>227</v>
      </c>
      <c r="C52" s="204">
        <f>COUNTIFS(E3:E46,"=49")</f>
        <v>1</v>
      </c>
      <c r="D52" s="197"/>
      <c r="E52" s="198">
        <f>COUNTIFS(G4:G46,"♠")+1</f>
        <v>4</v>
      </c>
      <c r="F52" s="208" t="s">
        <v>201</v>
      </c>
      <c r="G52" s="200">
        <v>30000</v>
      </c>
      <c r="H52" s="201" t="s">
        <v>99</v>
      </c>
      <c r="I52" s="200">
        <v>59999</v>
      </c>
      <c r="J52" s="199" t="s">
        <v>101</v>
      </c>
      <c r="K52" s="202" t="s">
        <v>81</v>
      </c>
      <c r="L52" s="202" t="s">
        <v>107</v>
      </c>
      <c r="M52" s="182"/>
    </row>
    <row r="53" spans="1:20" ht="15">
      <c r="A53" s="205"/>
      <c r="B53" s="206"/>
      <c r="C53" s="207"/>
      <c r="D53" s="197"/>
      <c r="E53" s="198">
        <f>COUNTIFS(G4:G46,"♥")</f>
        <v>5</v>
      </c>
      <c r="F53" s="209" t="s">
        <v>202</v>
      </c>
      <c r="G53" s="200">
        <v>15000</v>
      </c>
      <c r="H53" s="201" t="s">
        <v>99</v>
      </c>
      <c r="I53" s="200">
        <v>29999</v>
      </c>
      <c r="J53" s="199" t="s">
        <v>101</v>
      </c>
      <c r="K53" s="202" t="s">
        <v>82</v>
      </c>
      <c r="L53" s="202" t="s">
        <v>108</v>
      </c>
      <c r="M53" s="182"/>
    </row>
    <row r="54" spans="1:20" ht="15">
      <c r="A54" s="193"/>
      <c r="B54" s="186"/>
      <c r="C54" s="186"/>
      <c r="D54" s="197"/>
      <c r="E54" s="198">
        <f>COUNTIFS(G4:G46,"♦")+1</f>
        <v>9</v>
      </c>
      <c r="F54" s="210" t="s">
        <v>203</v>
      </c>
      <c r="G54" s="200">
        <v>7000</v>
      </c>
      <c r="H54" s="201" t="s">
        <v>99</v>
      </c>
      <c r="I54" s="200">
        <v>14999</v>
      </c>
      <c r="J54" s="199" t="s">
        <v>101</v>
      </c>
      <c r="K54" s="202" t="s">
        <v>83</v>
      </c>
      <c r="L54" s="202" t="s">
        <v>109</v>
      </c>
      <c r="M54" s="182"/>
    </row>
    <row r="55" spans="1:20" ht="15">
      <c r="A55" s="193"/>
      <c r="B55" s="186"/>
      <c r="C55" s="186"/>
      <c r="D55" s="197"/>
      <c r="E55" s="198">
        <f>COUNTIFS(G4:G46,"♣")</f>
        <v>9</v>
      </c>
      <c r="F55" s="211" t="s">
        <v>204</v>
      </c>
      <c r="G55" s="200">
        <v>2500</v>
      </c>
      <c r="H55" s="201" t="s">
        <v>99</v>
      </c>
      <c r="I55" s="200">
        <v>6999</v>
      </c>
      <c r="J55" s="199" t="s">
        <v>101</v>
      </c>
      <c r="K55" s="202" t="s">
        <v>84</v>
      </c>
      <c r="L55" s="202" t="s">
        <v>110</v>
      </c>
      <c r="M55" s="182"/>
    </row>
    <row r="56" spans="1:20" ht="15">
      <c r="A56" s="193"/>
      <c r="B56" s="186"/>
      <c r="C56" s="186"/>
      <c r="D56" s="197"/>
      <c r="E56" s="198">
        <f>COUNTIFS(G4:G46,"A")</f>
        <v>18</v>
      </c>
      <c r="F56" s="212" t="s">
        <v>205</v>
      </c>
      <c r="G56" s="201">
        <v>0</v>
      </c>
      <c r="H56" s="201" t="s">
        <v>99</v>
      </c>
      <c r="I56" s="200">
        <v>2499</v>
      </c>
      <c r="J56" s="199" t="s">
        <v>101</v>
      </c>
      <c r="K56" s="202" t="s">
        <v>85</v>
      </c>
      <c r="L56" s="73" t="s">
        <v>111</v>
      </c>
      <c r="M56" s="182"/>
    </row>
    <row r="57" spans="1:20" ht="15">
      <c r="A57" s="193"/>
      <c r="B57" s="186"/>
      <c r="C57" s="186"/>
      <c r="D57" s="180"/>
      <c r="E57" s="213">
        <f>SUM(E48:E56)</f>
        <v>45</v>
      </c>
      <c r="F57" s="183"/>
      <c r="G57" s="183"/>
      <c r="H57" s="183"/>
      <c r="I57" s="183"/>
      <c r="J57" s="183"/>
      <c r="K57" s="183"/>
      <c r="L57" s="183"/>
      <c r="M57" s="179"/>
    </row>
    <row r="58" spans="1:20">
      <c r="A58" s="130"/>
      <c r="B58" s="183"/>
      <c r="C58" s="183"/>
    </row>
    <row r="62" spans="1:20" ht="23">
      <c r="A62" s="193">
        <v>3319</v>
      </c>
      <c r="B62" s="186" t="s">
        <v>145</v>
      </c>
      <c r="C62" s="186" t="s">
        <v>146</v>
      </c>
      <c r="D62" s="186">
        <v>31035</v>
      </c>
      <c r="E62" s="193">
        <v>55</v>
      </c>
      <c r="F62" s="249" t="s">
        <v>2</v>
      </c>
      <c r="G62" s="278" t="s">
        <v>116</v>
      </c>
      <c r="H62" s="186">
        <v>30037</v>
      </c>
      <c r="I62" s="186">
        <v>812</v>
      </c>
      <c r="J62" s="186">
        <v>186</v>
      </c>
      <c r="K62" s="186">
        <v>0</v>
      </c>
      <c r="L62" s="186">
        <v>0</v>
      </c>
      <c r="M62" s="186">
        <v>998</v>
      </c>
      <c r="T62"/>
    </row>
    <row r="63" spans="1:20" ht="15">
      <c r="A63" s="193">
        <v>6577</v>
      </c>
      <c r="B63" s="186" t="s">
        <v>153</v>
      </c>
      <c r="C63" s="186" t="s">
        <v>208</v>
      </c>
      <c r="D63" s="186">
        <v>141</v>
      </c>
      <c r="E63" s="193">
        <v>55</v>
      </c>
      <c r="F63" s="250" t="s">
        <v>2</v>
      </c>
      <c r="G63" s="275" t="s">
        <v>120</v>
      </c>
      <c r="H63" s="186">
        <v>115</v>
      </c>
      <c r="I63" s="186">
        <v>26</v>
      </c>
      <c r="J63" s="186">
        <v>0</v>
      </c>
      <c r="K63" s="186">
        <v>0</v>
      </c>
      <c r="L63" s="186">
        <v>0</v>
      </c>
      <c r="M63" s="186">
        <v>26</v>
      </c>
      <c r="T63"/>
    </row>
    <row r="64" spans="1:20" ht="23">
      <c r="A64" s="193">
        <v>5078</v>
      </c>
      <c r="B64" s="186" t="s">
        <v>0</v>
      </c>
      <c r="C64" s="186" t="s">
        <v>1</v>
      </c>
      <c r="D64" s="186">
        <v>45299</v>
      </c>
      <c r="E64" s="193">
        <v>55</v>
      </c>
      <c r="F64" s="251" t="s">
        <v>2</v>
      </c>
      <c r="G64" s="279" t="s">
        <v>116</v>
      </c>
      <c r="H64" s="186">
        <v>44571</v>
      </c>
      <c r="I64" s="186">
        <v>280</v>
      </c>
      <c r="J64" s="186">
        <v>448</v>
      </c>
      <c r="K64" s="186">
        <v>0</v>
      </c>
      <c r="L64" s="186">
        <v>0</v>
      </c>
      <c r="M64" s="186">
        <v>728</v>
      </c>
      <c r="T64"/>
    </row>
    <row r="65" spans="1:20" ht="15">
      <c r="A65" s="193">
        <v>6277</v>
      </c>
      <c r="B65" s="186" t="s">
        <v>3</v>
      </c>
      <c r="C65" s="186" t="s">
        <v>4</v>
      </c>
      <c r="D65" s="186">
        <v>310</v>
      </c>
      <c r="E65" s="193">
        <v>55</v>
      </c>
      <c r="F65" s="250" t="s">
        <v>2</v>
      </c>
      <c r="G65" s="276" t="s">
        <v>120</v>
      </c>
      <c r="H65" s="186">
        <v>290</v>
      </c>
      <c r="I65" s="186">
        <v>6</v>
      </c>
      <c r="J65" s="186">
        <v>14</v>
      </c>
      <c r="K65" s="186">
        <v>0</v>
      </c>
      <c r="L65" s="186">
        <v>0</v>
      </c>
      <c r="M65" s="186">
        <v>20</v>
      </c>
      <c r="T65"/>
    </row>
    <row r="66" spans="1:20" ht="23">
      <c r="A66" s="193">
        <v>5873</v>
      </c>
      <c r="B66" s="186" t="s">
        <v>6</v>
      </c>
      <c r="C66" s="186" t="s">
        <v>7</v>
      </c>
      <c r="D66" s="186">
        <v>5689</v>
      </c>
      <c r="E66" s="193">
        <v>55</v>
      </c>
      <c r="F66" s="251" t="s">
        <v>2</v>
      </c>
      <c r="G66" s="280" t="s">
        <v>119</v>
      </c>
      <c r="H66" s="186">
        <v>5178</v>
      </c>
      <c r="I66" s="186">
        <v>221</v>
      </c>
      <c r="J66" s="186">
        <v>290</v>
      </c>
      <c r="K66" s="186">
        <v>0</v>
      </c>
      <c r="L66" s="186">
        <v>0</v>
      </c>
      <c r="M66" s="186">
        <v>511</v>
      </c>
      <c r="T66"/>
    </row>
    <row r="67" spans="1:20" ht="23">
      <c r="A67" s="193">
        <v>5874</v>
      </c>
      <c r="B67" s="186" t="s">
        <v>6</v>
      </c>
      <c r="C67" s="186" t="s">
        <v>8</v>
      </c>
      <c r="D67" s="186">
        <v>9172</v>
      </c>
      <c r="E67" s="193">
        <v>55</v>
      </c>
      <c r="F67" s="250" t="s">
        <v>2</v>
      </c>
      <c r="G67" s="281" t="s">
        <v>118</v>
      </c>
      <c r="H67" s="186">
        <v>8493</v>
      </c>
      <c r="I67" s="186">
        <v>261</v>
      </c>
      <c r="J67" s="186">
        <v>418</v>
      </c>
      <c r="K67" s="186">
        <v>0</v>
      </c>
      <c r="L67" s="186">
        <v>0</v>
      </c>
      <c r="M67" s="186">
        <v>679</v>
      </c>
      <c r="T67"/>
    </row>
    <row r="68" spans="1:20" ht="15">
      <c r="A68" s="193">
        <v>6678</v>
      </c>
      <c r="B68" s="186" t="s">
        <v>216</v>
      </c>
      <c r="C68" s="186" t="s">
        <v>223</v>
      </c>
      <c r="D68" s="186">
        <v>70</v>
      </c>
      <c r="E68" s="193">
        <v>55</v>
      </c>
      <c r="F68" s="250" t="s">
        <v>2</v>
      </c>
      <c r="G68" s="276" t="s">
        <v>120</v>
      </c>
      <c r="H68" s="186">
        <v>0</v>
      </c>
      <c r="I68" s="186">
        <v>34</v>
      </c>
      <c r="J68" s="186">
        <v>36</v>
      </c>
      <c r="K68" s="186">
        <v>0</v>
      </c>
      <c r="L68" s="186">
        <v>0</v>
      </c>
      <c r="M68" s="186">
        <v>70</v>
      </c>
      <c r="T68"/>
    </row>
    <row r="69" spans="1:20" ht="15">
      <c r="A69" s="193">
        <v>4984</v>
      </c>
      <c r="B69" s="186" t="s">
        <v>9</v>
      </c>
      <c r="C69" s="186" t="s">
        <v>10</v>
      </c>
      <c r="D69" s="186">
        <v>449</v>
      </c>
      <c r="E69" s="193">
        <v>55</v>
      </c>
      <c r="F69" s="250" t="s">
        <v>2</v>
      </c>
      <c r="G69" s="276" t="s">
        <v>120</v>
      </c>
      <c r="H69" s="186">
        <v>405</v>
      </c>
      <c r="I69" s="186">
        <v>32</v>
      </c>
      <c r="J69" s="186">
        <v>12</v>
      </c>
      <c r="K69" s="186">
        <v>0</v>
      </c>
      <c r="L69" s="186">
        <v>0</v>
      </c>
      <c r="M69" s="186">
        <v>44</v>
      </c>
      <c r="T69"/>
    </row>
    <row r="70" spans="1:20" ht="15">
      <c r="A70" s="193"/>
      <c r="B70" s="186" t="s">
        <v>229</v>
      </c>
      <c r="C70" s="186" t="s">
        <v>230</v>
      </c>
      <c r="D70" s="186">
        <v>0</v>
      </c>
      <c r="E70" s="193">
        <v>55</v>
      </c>
      <c r="F70" s="250" t="s">
        <v>2</v>
      </c>
      <c r="G70" s="276" t="s">
        <v>120</v>
      </c>
      <c r="H70" s="186">
        <v>0</v>
      </c>
      <c r="I70" s="186">
        <v>0</v>
      </c>
      <c r="J70" s="186">
        <v>0</v>
      </c>
      <c r="K70" s="186">
        <v>0</v>
      </c>
      <c r="L70" s="186">
        <v>0</v>
      </c>
      <c r="M70" s="186">
        <v>0</v>
      </c>
      <c r="T70"/>
    </row>
    <row r="71" spans="1:20" ht="23">
      <c r="A71" s="252">
        <v>4177</v>
      </c>
      <c r="B71" s="253" t="s">
        <v>129</v>
      </c>
      <c r="C71" s="249" t="s">
        <v>130</v>
      </c>
      <c r="D71" s="249">
        <v>4808</v>
      </c>
      <c r="E71" s="254">
        <v>54</v>
      </c>
      <c r="F71" s="251" t="s">
        <v>22</v>
      </c>
      <c r="G71" s="282" t="s">
        <v>118</v>
      </c>
      <c r="H71" s="283">
        <v>10437</v>
      </c>
      <c r="I71" s="283">
        <v>1729</v>
      </c>
      <c r="J71" s="283">
        <v>320</v>
      </c>
      <c r="K71" s="283">
        <v>0</v>
      </c>
      <c r="L71" s="283">
        <v>0</v>
      </c>
      <c r="M71" s="283">
        <v>2049</v>
      </c>
      <c r="T71"/>
    </row>
    <row r="72" spans="1:20" ht="23">
      <c r="A72" s="193">
        <v>5707</v>
      </c>
      <c r="B72" s="186" t="s">
        <v>13</v>
      </c>
      <c r="C72" s="186" t="s">
        <v>14</v>
      </c>
      <c r="D72" s="186">
        <v>4808</v>
      </c>
      <c r="E72" s="193">
        <v>55</v>
      </c>
      <c r="F72" s="250" t="s">
        <v>2</v>
      </c>
      <c r="G72" s="284" t="s">
        <v>119</v>
      </c>
      <c r="H72" s="186">
        <v>4544</v>
      </c>
      <c r="I72" s="186">
        <v>140</v>
      </c>
      <c r="J72" s="186">
        <v>124</v>
      </c>
      <c r="K72" s="186">
        <v>0</v>
      </c>
      <c r="L72" s="186">
        <v>0</v>
      </c>
      <c r="M72" s="186">
        <v>48</v>
      </c>
      <c r="T72"/>
    </row>
    <row r="73" spans="1:20" ht="15">
      <c r="A73" s="193">
        <v>4684</v>
      </c>
      <c r="B73" s="186" t="s">
        <v>15</v>
      </c>
      <c r="C73" s="186" t="s">
        <v>16</v>
      </c>
      <c r="D73" s="186">
        <v>1486</v>
      </c>
      <c r="E73" s="193">
        <v>55</v>
      </c>
      <c r="F73" s="251" t="s">
        <v>2</v>
      </c>
      <c r="G73" s="277" t="s">
        <v>120</v>
      </c>
      <c r="H73" s="186">
        <v>1438</v>
      </c>
      <c r="I73" s="186">
        <v>12</v>
      </c>
      <c r="J73" s="186">
        <v>36</v>
      </c>
      <c r="K73" s="186">
        <v>0</v>
      </c>
      <c r="L73" s="186">
        <v>0</v>
      </c>
      <c r="M73" s="186">
        <v>0</v>
      </c>
      <c r="T73"/>
    </row>
    <row r="74" spans="1:20" ht="15">
      <c r="A74" s="193">
        <v>5811</v>
      </c>
      <c r="B74" s="186" t="s">
        <v>20</v>
      </c>
      <c r="C74" s="186" t="s">
        <v>23</v>
      </c>
      <c r="D74" s="186">
        <v>32</v>
      </c>
      <c r="E74" s="193">
        <v>55</v>
      </c>
      <c r="F74" s="250" t="s">
        <v>2</v>
      </c>
      <c r="G74" s="276" t="s">
        <v>120</v>
      </c>
      <c r="H74" s="186">
        <v>32</v>
      </c>
      <c r="I74" s="186">
        <v>0</v>
      </c>
      <c r="J74" s="186">
        <v>0</v>
      </c>
      <c r="K74" s="186">
        <v>0</v>
      </c>
      <c r="L74" s="186">
        <v>0</v>
      </c>
      <c r="M74" s="186">
        <v>140</v>
      </c>
      <c r="T74"/>
    </row>
    <row r="75" spans="1:20" ht="23">
      <c r="A75" s="193">
        <v>5185</v>
      </c>
      <c r="B75" s="186" t="s">
        <v>24</v>
      </c>
      <c r="C75" s="186" t="s">
        <v>8</v>
      </c>
      <c r="D75" s="186">
        <v>3516</v>
      </c>
      <c r="E75" s="193">
        <v>55</v>
      </c>
      <c r="F75" s="251" t="s">
        <v>2</v>
      </c>
      <c r="G75" s="285" t="s">
        <v>119</v>
      </c>
      <c r="H75" s="186">
        <v>3376</v>
      </c>
      <c r="I75" s="186">
        <v>50</v>
      </c>
      <c r="J75" s="186">
        <v>90</v>
      </c>
      <c r="K75" s="186">
        <v>0</v>
      </c>
      <c r="L75" s="186">
        <v>0</v>
      </c>
      <c r="M75" s="186">
        <v>0</v>
      </c>
      <c r="T75"/>
    </row>
    <row r="76" spans="1:20" ht="23">
      <c r="A76" s="193">
        <v>3337</v>
      </c>
      <c r="B76" s="186" t="s">
        <v>228</v>
      </c>
      <c r="C76" s="186" t="s">
        <v>67</v>
      </c>
      <c r="D76" s="186">
        <v>7443</v>
      </c>
      <c r="E76" s="193">
        <v>55</v>
      </c>
      <c r="F76" s="250" t="s">
        <v>2</v>
      </c>
      <c r="G76" s="281" t="s">
        <v>118</v>
      </c>
      <c r="H76" s="186">
        <v>7443</v>
      </c>
      <c r="I76" s="186">
        <v>0</v>
      </c>
      <c r="J76" s="186">
        <v>0</v>
      </c>
      <c r="K76" s="186">
        <v>0</v>
      </c>
      <c r="L76" s="186">
        <v>0</v>
      </c>
      <c r="M76" s="186">
        <v>94</v>
      </c>
      <c r="T76"/>
    </row>
    <row r="77" spans="1:20" ht="23">
      <c r="A77" s="193">
        <v>2288</v>
      </c>
      <c r="B77" s="186" t="s">
        <v>209</v>
      </c>
      <c r="C77" s="186" t="s">
        <v>210</v>
      </c>
      <c r="D77" s="186">
        <v>16807</v>
      </c>
      <c r="E77" s="193">
        <v>55</v>
      </c>
      <c r="F77" s="251" t="s">
        <v>2</v>
      </c>
      <c r="G77" s="286" t="s">
        <v>117</v>
      </c>
      <c r="H77" s="186">
        <v>16713</v>
      </c>
      <c r="I77" s="186">
        <v>42</v>
      </c>
      <c r="J77" s="186">
        <v>52</v>
      </c>
      <c r="K77" s="186">
        <v>0</v>
      </c>
      <c r="L77" s="186">
        <v>0</v>
      </c>
      <c r="M77" s="186">
        <v>1614</v>
      </c>
      <c r="T77"/>
    </row>
    <row r="78" spans="1:20" ht="23">
      <c r="A78" s="193">
        <v>2993</v>
      </c>
      <c r="B78" s="186" t="s">
        <v>31</v>
      </c>
      <c r="C78" s="186" t="s">
        <v>32</v>
      </c>
      <c r="D78" s="186">
        <v>52645</v>
      </c>
      <c r="E78" s="193">
        <v>55</v>
      </c>
      <c r="F78" s="250" t="s">
        <v>2</v>
      </c>
      <c r="G78" s="287" t="s">
        <v>116</v>
      </c>
      <c r="H78" s="186">
        <v>51031</v>
      </c>
      <c r="I78" s="186">
        <v>832</v>
      </c>
      <c r="J78" s="186">
        <v>782</v>
      </c>
      <c r="K78" s="186">
        <v>0</v>
      </c>
      <c r="L78" s="186">
        <v>0</v>
      </c>
      <c r="M78" s="186"/>
      <c r="T78"/>
    </row>
    <row r="79" spans="1:20" ht="15">
      <c r="A79" s="252">
        <v>5812</v>
      </c>
      <c r="B79" s="253" t="s">
        <v>33</v>
      </c>
      <c r="C79" s="249" t="s">
        <v>34</v>
      </c>
      <c r="D79" s="249">
        <v>4808</v>
      </c>
      <c r="E79" s="254">
        <v>54</v>
      </c>
      <c r="F79" s="251" t="s">
        <v>22</v>
      </c>
      <c r="G79" s="277" t="s">
        <v>120</v>
      </c>
      <c r="H79" s="283">
        <v>412</v>
      </c>
      <c r="I79" s="283">
        <v>6</v>
      </c>
      <c r="J79" s="283">
        <v>32</v>
      </c>
      <c r="K79" s="283">
        <v>0</v>
      </c>
      <c r="L79" s="283">
        <v>0</v>
      </c>
      <c r="M79" s="283">
        <v>38</v>
      </c>
      <c r="T79"/>
    </row>
    <row r="80" spans="1:20" ht="23">
      <c r="A80" s="193">
        <v>1829</v>
      </c>
      <c r="B80" s="186" t="s">
        <v>143</v>
      </c>
      <c r="C80" s="186" t="s">
        <v>144</v>
      </c>
      <c r="D80" s="186">
        <v>40730</v>
      </c>
      <c r="E80" s="193">
        <v>55</v>
      </c>
      <c r="F80" s="250" t="s">
        <v>2</v>
      </c>
      <c r="G80" s="287" t="s">
        <v>116</v>
      </c>
      <c r="H80" s="186">
        <v>39996</v>
      </c>
      <c r="I80" s="186">
        <v>338</v>
      </c>
      <c r="J80" s="186">
        <v>396</v>
      </c>
      <c r="K80" s="186">
        <v>0</v>
      </c>
      <c r="L80" s="186">
        <v>0</v>
      </c>
      <c r="M80" s="186">
        <v>1358</v>
      </c>
      <c r="T80"/>
    </row>
    <row r="81" spans="1:20" ht="23">
      <c r="A81" s="193">
        <v>4460</v>
      </c>
      <c r="B81" s="186" t="s">
        <v>211</v>
      </c>
      <c r="C81" s="186" t="s">
        <v>212</v>
      </c>
      <c r="D81" s="186">
        <v>9951</v>
      </c>
      <c r="E81" s="193">
        <v>55</v>
      </c>
      <c r="F81" s="250" t="s">
        <v>2</v>
      </c>
      <c r="G81" s="281" t="s">
        <v>118</v>
      </c>
      <c r="H81" s="186">
        <v>8593</v>
      </c>
      <c r="I81" s="186">
        <v>566</v>
      </c>
      <c r="J81" s="186">
        <v>792</v>
      </c>
      <c r="K81" s="186">
        <v>0</v>
      </c>
      <c r="L81" s="186">
        <v>0</v>
      </c>
      <c r="M81" s="186"/>
      <c r="T81"/>
    </row>
    <row r="82" spans="1:20" ht="23">
      <c r="A82" s="255">
        <v>4663</v>
      </c>
      <c r="B82" s="256" t="s">
        <v>37</v>
      </c>
      <c r="C82" s="257" t="s">
        <v>38</v>
      </c>
      <c r="D82" s="283">
        <v>12963</v>
      </c>
      <c r="E82" s="258">
        <v>39</v>
      </c>
      <c r="F82" s="250" t="s">
        <v>19</v>
      </c>
      <c r="G82" s="281" t="s">
        <v>118</v>
      </c>
      <c r="H82" s="283">
        <v>12457</v>
      </c>
      <c r="I82" s="283">
        <v>290</v>
      </c>
      <c r="J82" s="283">
        <v>216</v>
      </c>
      <c r="K82" s="283">
        <v>0</v>
      </c>
      <c r="L82" s="283">
        <v>0</v>
      </c>
      <c r="M82" s="283">
        <v>506</v>
      </c>
      <c r="T82"/>
    </row>
    <row r="83" spans="1:20" ht="23">
      <c r="A83" s="193">
        <v>6082</v>
      </c>
      <c r="B83" s="186" t="s">
        <v>39</v>
      </c>
      <c r="C83" s="186" t="s">
        <v>40</v>
      </c>
      <c r="D83" s="186">
        <v>4259</v>
      </c>
      <c r="E83" s="193">
        <v>55</v>
      </c>
      <c r="F83" s="251" t="s">
        <v>2</v>
      </c>
      <c r="G83" s="280" t="s">
        <v>119</v>
      </c>
      <c r="H83" s="186">
        <v>3961</v>
      </c>
      <c r="I83" s="186">
        <v>180</v>
      </c>
      <c r="J83" s="186">
        <v>118</v>
      </c>
      <c r="K83" s="186">
        <v>0</v>
      </c>
      <c r="L83" s="186">
        <v>0</v>
      </c>
      <c r="M83" s="186">
        <v>762</v>
      </c>
      <c r="T83"/>
    </row>
    <row r="84" spans="1:20" ht="23">
      <c r="A84" s="193"/>
      <c r="B84" s="186" t="s">
        <v>231</v>
      </c>
      <c r="C84" s="186" t="s">
        <v>232</v>
      </c>
      <c r="D84" s="283">
        <v>2551</v>
      </c>
      <c r="E84" s="193">
        <v>39</v>
      </c>
      <c r="F84" s="250" t="s">
        <v>19</v>
      </c>
      <c r="G84" s="284" t="s">
        <v>119</v>
      </c>
      <c r="H84" s="283">
        <v>2449</v>
      </c>
      <c r="I84" s="283">
        <v>94</v>
      </c>
      <c r="J84" s="283">
        <v>8</v>
      </c>
      <c r="K84" s="283">
        <v>0</v>
      </c>
      <c r="L84" s="283">
        <v>0</v>
      </c>
      <c r="M84" s="283">
        <v>102</v>
      </c>
      <c r="T84"/>
    </row>
    <row r="85" spans="1:20" ht="23">
      <c r="A85" s="193">
        <v>5176</v>
      </c>
      <c r="B85" s="186" t="s">
        <v>131</v>
      </c>
      <c r="C85" s="186" t="s">
        <v>132</v>
      </c>
      <c r="D85" s="186">
        <v>7522</v>
      </c>
      <c r="E85" s="193">
        <v>55</v>
      </c>
      <c r="F85" s="250" t="s">
        <v>2</v>
      </c>
      <c r="G85" s="284" t="s">
        <v>119</v>
      </c>
      <c r="H85" s="186">
        <v>6760</v>
      </c>
      <c r="I85" s="186">
        <v>232</v>
      </c>
      <c r="J85" s="186">
        <v>530</v>
      </c>
      <c r="K85" s="186">
        <v>0</v>
      </c>
      <c r="L85" s="186">
        <v>0</v>
      </c>
      <c r="M85" s="186">
        <v>68</v>
      </c>
      <c r="T85"/>
    </row>
    <row r="86" spans="1:20" ht="15">
      <c r="A86" s="193">
        <v>6517</v>
      </c>
      <c r="B86" s="186" t="s">
        <v>43</v>
      </c>
      <c r="C86" s="186" t="s">
        <v>44</v>
      </c>
      <c r="D86" s="186">
        <v>363</v>
      </c>
      <c r="E86" s="193">
        <v>55</v>
      </c>
      <c r="F86" s="251" t="s">
        <v>2</v>
      </c>
      <c r="G86" s="277" t="s">
        <v>120</v>
      </c>
      <c r="H86" s="186">
        <v>295</v>
      </c>
      <c r="I86" s="186">
        <v>40</v>
      </c>
      <c r="J86" s="186">
        <v>28</v>
      </c>
      <c r="K86" s="186">
        <v>0</v>
      </c>
      <c r="L86" s="186">
        <v>0</v>
      </c>
      <c r="M86" s="186">
        <v>1794</v>
      </c>
      <c r="T86"/>
    </row>
    <row r="87" spans="1:20" ht="23">
      <c r="A87" s="193">
        <v>6170</v>
      </c>
      <c r="B87" s="186" t="s">
        <v>45</v>
      </c>
      <c r="C87" s="186" t="s">
        <v>46</v>
      </c>
      <c r="D87" s="186">
        <v>11951</v>
      </c>
      <c r="E87" s="193">
        <v>55</v>
      </c>
      <c r="F87" s="250" t="s">
        <v>2</v>
      </c>
      <c r="G87" s="281" t="s">
        <v>118</v>
      </c>
      <c r="H87" s="186">
        <v>10157</v>
      </c>
      <c r="I87" s="186">
        <v>710</v>
      </c>
      <c r="J87" s="186">
        <v>1084</v>
      </c>
      <c r="K87" s="186">
        <v>0</v>
      </c>
      <c r="L87" s="186">
        <v>0</v>
      </c>
      <c r="M87" s="186">
        <v>98</v>
      </c>
      <c r="T87"/>
    </row>
    <row r="88" spans="1:20" ht="15">
      <c r="A88" s="193">
        <v>5966</v>
      </c>
      <c r="B88" s="186" t="s">
        <v>147</v>
      </c>
      <c r="C88" s="186" t="s">
        <v>148</v>
      </c>
      <c r="D88" s="186">
        <v>687</v>
      </c>
      <c r="E88" s="193">
        <v>55</v>
      </c>
      <c r="F88" s="251" t="s">
        <v>2</v>
      </c>
      <c r="G88" s="277" t="s">
        <v>120</v>
      </c>
      <c r="H88" s="186">
        <v>589</v>
      </c>
      <c r="I88" s="186">
        <v>50</v>
      </c>
      <c r="J88" s="186">
        <v>48</v>
      </c>
      <c r="K88" s="186">
        <v>0</v>
      </c>
      <c r="L88" s="186">
        <v>0</v>
      </c>
      <c r="M88" s="186"/>
      <c r="T88"/>
    </row>
    <row r="89" spans="1:20" ht="23">
      <c r="A89" s="255">
        <v>4041</v>
      </c>
      <c r="B89" s="256" t="s">
        <v>149</v>
      </c>
      <c r="C89" s="257" t="s">
        <v>150</v>
      </c>
      <c r="D89" s="283">
        <v>18246</v>
      </c>
      <c r="E89" s="259">
        <v>54</v>
      </c>
      <c r="F89" s="250" t="s">
        <v>22</v>
      </c>
      <c r="G89" s="288" t="s">
        <v>117</v>
      </c>
      <c r="H89" s="283">
        <v>17755</v>
      </c>
      <c r="I89" s="283">
        <v>281</v>
      </c>
      <c r="J89" s="283">
        <v>210</v>
      </c>
      <c r="K89" s="283">
        <v>0</v>
      </c>
      <c r="L89" s="283">
        <v>0</v>
      </c>
      <c r="M89" s="283">
        <v>491</v>
      </c>
      <c r="T89"/>
    </row>
    <row r="90" spans="1:20" ht="23">
      <c r="A90" s="260">
        <v>4204</v>
      </c>
      <c r="B90" s="261" t="s">
        <v>133</v>
      </c>
      <c r="C90" s="251" t="s">
        <v>134</v>
      </c>
      <c r="D90" s="283">
        <v>22862</v>
      </c>
      <c r="E90" s="262">
        <v>54</v>
      </c>
      <c r="F90" s="251" t="s">
        <v>22</v>
      </c>
      <c r="G90" s="286" t="s">
        <v>117</v>
      </c>
      <c r="H90" s="283">
        <v>20917</v>
      </c>
      <c r="I90" s="283">
        <v>1323</v>
      </c>
      <c r="J90" s="283">
        <v>622</v>
      </c>
      <c r="K90" s="283">
        <v>0</v>
      </c>
      <c r="L90" s="283">
        <v>0</v>
      </c>
      <c r="M90" s="283">
        <v>1945</v>
      </c>
      <c r="T90"/>
    </row>
    <row r="91" spans="1:20" ht="15">
      <c r="A91" s="193">
        <v>6550</v>
      </c>
      <c r="B91" s="186" t="s">
        <v>135</v>
      </c>
      <c r="C91" s="186" t="s">
        <v>136</v>
      </c>
      <c r="D91" s="186">
        <v>232</v>
      </c>
      <c r="E91" s="193">
        <v>55</v>
      </c>
      <c r="F91" s="250" t="s">
        <v>2</v>
      </c>
      <c r="G91" s="276" t="s">
        <v>120</v>
      </c>
      <c r="H91" s="186">
        <v>198</v>
      </c>
      <c r="I91" s="186">
        <v>6</v>
      </c>
      <c r="J91" s="186">
        <v>28</v>
      </c>
      <c r="K91" s="186">
        <v>0</v>
      </c>
      <c r="L91" s="186">
        <v>0</v>
      </c>
      <c r="M91" s="186">
        <v>680</v>
      </c>
      <c r="T91"/>
    </row>
    <row r="92" spans="1:20" ht="23">
      <c r="A92" s="193">
        <v>1616</v>
      </c>
      <c r="B92" s="186" t="s">
        <v>47</v>
      </c>
      <c r="C92" s="186" t="s">
        <v>48</v>
      </c>
      <c r="D92" s="186">
        <v>14707</v>
      </c>
      <c r="E92" s="193">
        <v>55</v>
      </c>
      <c r="F92" s="251" t="s">
        <v>2</v>
      </c>
      <c r="G92" s="282" t="s">
        <v>118</v>
      </c>
      <c r="H92" s="186">
        <v>14027</v>
      </c>
      <c r="I92" s="186">
        <v>464</v>
      </c>
      <c r="J92" s="186">
        <v>216</v>
      </c>
      <c r="K92" s="186">
        <v>0</v>
      </c>
      <c r="L92" s="186">
        <v>0</v>
      </c>
      <c r="M92" s="186">
        <v>92</v>
      </c>
      <c r="T92"/>
    </row>
    <row r="93" spans="1:20" ht="15">
      <c r="A93" s="193">
        <v>6680</v>
      </c>
      <c r="B93" s="186" t="s">
        <v>217</v>
      </c>
      <c r="C93" s="186" t="s">
        <v>132</v>
      </c>
      <c r="D93" s="186">
        <v>92</v>
      </c>
      <c r="E93" s="193">
        <v>55</v>
      </c>
      <c r="F93" s="250" t="s">
        <v>2</v>
      </c>
      <c r="G93" s="276" t="s">
        <v>120</v>
      </c>
      <c r="H93" s="186">
        <v>0</v>
      </c>
      <c r="I93" s="186">
        <v>54</v>
      </c>
      <c r="J93" s="186">
        <v>38</v>
      </c>
      <c r="K93" s="186">
        <v>0</v>
      </c>
      <c r="L93" s="186">
        <v>0</v>
      </c>
      <c r="M93" s="186">
        <v>162</v>
      </c>
      <c r="T93"/>
    </row>
    <row r="94" spans="1:20" ht="23">
      <c r="A94" s="193">
        <v>5822</v>
      </c>
      <c r="B94" s="186" t="s">
        <v>49</v>
      </c>
      <c r="C94" s="186" t="s">
        <v>50</v>
      </c>
      <c r="D94" s="186">
        <v>2618</v>
      </c>
      <c r="E94" s="193">
        <v>55</v>
      </c>
      <c r="F94" s="251" t="s">
        <v>2</v>
      </c>
      <c r="G94" s="284" t="s">
        <v>119</v>
      </c>
      <c r="H94" s="186">
        <v>2456</v>
      </c>
      <c r="I94" s="186">
        <v>62</v>
      </c>
      <c r="J94" s="186">
        <v>100</v>
      </c>
      <c r="K94" s="186">
        <v>0</v>
      </c>
      <c r="L94" s="186">
        <v>0</v>
      </c>
      <c r="M94" s="186">
        <v>358</v>
      </c>
      <c r="T94"/>
    </row>
    <row r="95" spans="1:20" ht="23">
      <c r="A95" s="193">
        <v>5818</v>
      </c>
      <c r="B95" s="186" t="s">
        <v>53</v>
      </c>
      <c r="C95" s="186" t="s">
        <v>54</v>
      </c>
      <c r="D95" s="186">
        <v>7347</v>
      </c>
      <c r="E95" s="193">
        <v>55</v>
      </c>
      <c r="F95" s="250" t="s">
        <v>2</v>
      </c>
      <c r="G95" s="281" t="s">
        <v>118</v>
      </c>
      <c r="H95" s="186">
        <v>6989</v>
      </c>
      <c r="I95" s="186">
        <v>192</v>
      </c>
      <c r="J95" s="186">
        <v>166</v>
      </c>
      <c r="K95" s="186">
        <v>0</v>
      </c>
      <c r="L95" s="186">
        <v>0</v>
      </c>
      <c r="M95" s="186">
        <v>50</v>
      </c>
      <c r="T95"/>
    </row>
    <row r="96" spans="1:20" ht="23">
      <c r="A96" s="193">
        <v>5154</v>
      </c>
      <c r="B96" s="186" t="s">
        <v>55</v>
      </c>
      <c r="C96" s="186" t="s">
        <v>56</v>
      </c>
      <c r="D96" s="186">
        <v>2164</v>
      </c>
      <c r="E96" s="193">
        <v>55</v>
      </c>
      <c r="F96" s="251" t="s">
        <v>2</v>
      </c>
      <c r="G96" s="284" t="s">
        <v>119</v>
      </c>
      <c r="H96" s="186">
        <v>2114</v>
      </c>
      <c r="I96" s="186">
        <v>22</v>
      </c>
      <c r="J96" s="186">
        <v>28</v>
      </c>
      <c r="K96" s="186">
        <v>0</v>
      </c>
      <c r="L96" s="186">
        <v>0</v>
      </c>
      <c r="M96" s="186">
        <v>170</v>
      </c>
      <c r="T96"/>
    </row>
    <row r="97" spans="1:20" ht="15">
      <c r="A97" s="193">
        <v>5453</v>
      </c>
      <c r="B97" s="186" t="s">
        <v>57</v>
      </c>
      <c r="C97" s="186" t="s">
        <v>58</v>
      </c>
      <c r="D97" s="186">
        <v>2553</v>
      </c>
      <c r="E97" s="193">
        <v>55</v>
      </c>
      <c r="F97" s="250" t="s">
        <v>2</v>
      </c>
      <c r="G97" s="276" t="s">
        <v>120</v>
      </c>
      <c r="H97" s="186">
        <v>2383</v>
      </c>
      <c r="I97" s="186">
        <v>100</v>
      </c>
      <c r="J97" s="186">
        <v>70</v>
      </c>
      <c r="K97" s="186">
        <v>0</v>
      </c>
      <c r="L97" s="186">
        <v>0</v>
      </c>
      <c r="M97" s="186">
        <v>102</v>
      </c>
      <c r="T97"/>
    </row>
    <row r="98" spans="1:20" ht="15">
      <c r="A98" s="193">
        <v>6276</v>
      </c>
      <c r="B98" s="186" t="s">
        <v>61</v>
      </c>
      <c r="C98" s="186" t="s">
        <v>62</v>
      </c>
      <c r="D98" s="186">
        <v>891</v>
      </c>
      <c r="E98" s="193">
        <v>55</v>
      </c>
      <c r="F98" s="251" t="s">
        <v>2</v>
      </c>
      <c r="G98" s="277" t="s">
        <v>120</v>
      </c>
      <c r="H98" s="186">
        <v>789</v>
      </c>
      <c r="I98" s="186">
        <v>54</v>
      </c>
      <c r="J98" s="186">
        <v>48</v>
      </c>
      <c r="K98" s="186">
        <v>0</v>
      </c>
      <c r="L98" s="186">
        <v>0</v>
      </c>
      <c r="M98" s="186">
        <v>66</v>
      </c>
      <c r="T98"/>
    </row>
    <row r="99" spans="1:20" ht="15">
      <c r="A99" s="193">
        <v>6275</v>
      </c>
      <c r="B99" s="186" t="s">
        <v>61</v>
      </c>
      <c r="C99" s="186" t="s">
        <v>63</v>
      </c>
      <c r="D99" s="186">
        <v>606</v>
      </c>
      <c r="E99" s="193">
        <v>55</v>
      </c>
      <c r="F99" s="250" t="s">
        <v>2</v>
      </c>
      <c r="G99" s="276" t="s">
        <v>120</v>
      </c>
      <c r="H99" s="186">
        <v>540</v>
      </c>
      <c r="I99" s="186">
        <v>28</v>
      </c>
      <c r="J99" s="186">
        <v>38</v>
      </c>
      <c r="K99" s="186">
        <v>0</v>
      </c>
      <c r="L99" s="186">
        <v>0</v>
      </c>
      <c r="M99" s="186">
        <v>2086</v>
      </c>
      <c r="T99"/>
    </row>
    <row r="100" spans="1:20" ht="23">
      <c r="A100" s="193">
        <v>4899</v>
      </c>
      <c r="B100" s="186" t="s">
        <v>64</v>
      </c>
      <c r="C100" s="186" t="s">
        <v>65</v>
      </c>
      <c r="D100" s="186">
        <v>20268</v>
      </c>
      <c r="E100" s="193">
        <v>55</v>
      </c>
      <c r="F100" s="251" t="s">
        <v>2</v>
      </c>
      <c r="G100" s="288" t="s">
        <v>117</v>
      </c>
      <c r="H100" s="186">
        <v>18182</v>
      </c>
      <c r="I100" s="186">
        <v>1160</v>
      </c>
      <c r="J100" s="186">
        <v>926</v>
      </c>
      <c r="K100" s="186">
        <v>0</v>
      </c>
      <c r="L100" s="186">
        <v>0</v>
      </c>
      <c r="M100" s="186">
        <v>0</v>
      </c>
      <c r="T100"/>
    </row>
    <row r="101" spans="1:20" ht="23">
      <c r="A101" s="193">
        <v>3110</v>
      </c>
      <c r="B101" s="186" t="s">
        <v>66</v>
      </c>
      <c r="C101" s="186" t="s">
        <v>67</v>
      </c>
      <c r="D101" s="186">
        <v>3573</v>
      </c>
      <c r="E101" s="193">
        <v>55</v>
      </c>
      <c r="F101" s="250" t="s">
        <v>2</v>
      </c>
      <c r="G101" s="280" t="s">
        <v>119</v>
      </c>
      <c r="H101" s="186">
        <v>3573</v>
      </c>
      <c r="I101" s="186">
        <v>0</v>
      </c>
      <c r="J101" s="186">
        <v>0</v>
      </c>
      <c r="K101" s="186">
        <v>0</v>
      </c>
      <c r="L101" s="186">
        <v>0</v>
      </c>
      <c r="M101" s="186">
        <v>28</v>
      </c>
      <c r="T101"/>
    </row>
    <row r="102" spans="1:20" ht="23">
      <c r="A102" s="193">
        <v>3111</v>
      </c>
      <c r="B102" s="186" t="s">
        <v>66</v>
      </c>
      <c r="C102" s="186" t="s">
        <v>68</v>
      </c>
      <c r="D102" s="186">
        <v>5382</v>
      </c>
      <c r="E102" s="193">
        <v>55</v>
      </c>
      <c r="F102" s="250" t="s">
        <v>2</v>
      </c>
      <c r="G102" s="280" t="s">
        <v>119</v>
      </c>
      <c r="H102" s="186">
        <v>5354</v>
      </c>
      <c r="I102" s="186">
        <v>28</v>
      </c>
      <c r="J102" s="186">
        <v>0</v>
      </c>
      <c r="K102" s="186">
        <v>0</v>
      </c>
      <c r="L102" s="186">
        <v>0</v>
      </c>
      <c r="M102" s="186"/>
      <c r="T102"/>
    </row>
    <row r="103" spans="1:20" ht="15">
      <c r="A103" s="252">
        <v>5835</v>
      </c>
      <c r="B103" s="253" t="s">
        <v>154</v>
      </c>
      <c r="C103" s="249" t="s">
        <v>155</v>
      </c>
      <c r="D103" s="283">
        <v>2026</v>
      </c>
      <c r="E103" s="263">
        <v>54</v>
      </c>
      <c r="F103" s="251" t="s">
        <v>22</v>
      </c>
      <c r="G103" s="276" t="s">
        <v>120</v>
      </c>
      <c r="H103" s="283">
        <v>1810</v>
      </c>
      <c r="I103" s="283">
        <v>152</v>
      </c>
      <c r="J103" s="283">
        <v>64</v>
      </c>
      <c r="K103" s="283">
        <v>0</v>
      </c>
      <c r="L103" s="283">
        <v>0</v>
      </c>
      <c r="M103" s="283">
        <v>216</v>
      </c>
      <c r="T103"/>
    </row>
    <row r="104" spans="1:20" ht="15">
      <c r="A104" s="193">
        <v>6679</v>
      </c>
      <c r="B104" s="186" t="s">
        <v>220</v>
      </c>
      <c r="C104" s="186" t="s">
        <v>8</v>
      </c>
      <c r="D104" s="186">
        <v>252</v>
      </c>
      <c r="E104" s="193">
        <v>55</v>
      </c>
      <c r="F104" s="250" t="s">
        <v>2</v>
      </c>
      <c r="G104" s="276" t="s">
        <v>120</v>
      </c>
      <c r="H104" s="186">
        <v>0</v>
      </c>
      <c r="I104" s="186">
        <v>114</v>
      </c>
      <c r="J104" s="186">
        <v>138</v>
      </c>
      <c r="K104" s="186">
        <v>0</v>
      </c>
      <c r="L104" s="186">
        <v>0</v>
      </c>
      <c r="M104" s="186">
        <v>194</v>
      </c>
      <c r="T104"/>
    </row>
    <row r="105" spans="1:20" ht="15">
      <c r="A105" s="193">
        <v>4965</v>
      </c>
      <c r="B105" s="186" t="s">
        <v>221</v>
      </c>
      <c r="C105" s="186" t="s">
        <v>222</v>
      </c>
      <c r="D105" s="283">
        <v>2639</v>
      </c>
      <c r="E105" s="193">
        <v>49</v>
      </c>
      <c r="F105" s="186" t="s">
        <v>225</v>
      </c>
      <c r="G105" s="276" t="s">
        <v>120</v>
      </c>
      <c r="H105" s="283">
        <v>2273</v>
      </c>
      <c r="I105" s="283">
        <v>116</v>
      </c>
      <c r="J105" s="283">
        <v>250</v>
      </c>
      <c r="K105" s="283">
        <v>0</v>
      </c>
      <c r="L105" s="283">
        <v>0</v>
      </c>
      <c r="M105" s="283">
        <v>366</v>
      </c>
      <c r="T105"/>
    </row>
  </sheetData>
  <phoneticPr fontId="2" type="noConversion"/>
  <pageMargins left="0.44314960629921263" right="0.25" top="0.36000000000000004" bottom="0.36000000000000004" header="0" footer="0"/>
  <pageSetup paperSize="9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showRuler="0" zoomScale="150" zoomScaleNormal="150" zoomScalePageLayoutView="150" workbookViewId="0">
      <selection sqref="A1:M1"/>
    </sheetView>
  </sheetViews>
  <sheetFormatPr baseColWidth="10" defaultRowHeight="10" customHeight="1" x14ac:dyDescent="0"/>
  <cols>
    <col min="1" max="1" width="6.33203125" style="130" customWidth="1"/>
    <col min="2" max="2" width="14.1640625" style="183" customWidth="1"/>
    <col min="3" max="3" width="7.1640625" style="183" customWidth="1"/>
    <col min="4" max="4" width="9.83203125" style="180" customWidth="1"/>
    <col min="5" max="5" width="7.1640625" style="183" customWidth="1"/>
    <col min="6" max="6" width="16.5" style="183" customWidth="1"/>
    <col min="7" max="12" width="9.33203125" style="183" customWidth="1"/>
    <col min="13" max="13" width="10.1640625" style="179" customWidth="1"/>
    <col min="14" max="16384" width="10.83203125" style="183"/>
  </cols>
  <sheetData>
    <row r="1" spans="1:24" ht="13" customHeight="1">
      <c r="A1" s="374" t="s">
        <v>206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</row>
    <row r="2" spans="1:24" ht="4" customHeight="1">
      <c r="A2" s="184"/>
      <c r="B2" s="185"/>
      <c r="C2" s="185"/>
      <c r="D2" s="182"/>
      <c r="E2" s="185"/>
      <c r="F2" s="185"/>
      <c r="G2" s="185"/>
      <c r="H2" s="185"/>
      <c r="I2" s="185"/>
      <c r="J2" s="185"/>
      <c r="K2" s="185"/>
      <c r="L2" s="185"/>
      <c r="M2" s="177"/>
    </row>
    <row r="3" spans="1:24" ht="10" customHeight="1">
      <c r="A3" s="187" t="s">
        <v>86</v>
      </c>
      <c r="B3" s="188" t="s">
        <v>74</v>
      </c>
      <c r="C3" s="188" t="s">
        <v>75</v>
      </c>
      <c r="D3" s="189" t="s">
        <v>76</v>
      </c>
      <c r="E3" s="187" t="s">
        <v>77</v>
      </c>
      <c r="F3" s="188" t="s">
        <v>78</v>
      </c>
      <c r="G3" s="187" t="s">
        <v>79</v>
      </c>
      <c r="H3" s="178" t="s">
        <v>80</v>
      </c>
      <c r="I3" s="178" t="s">
        <v>81</v>
      </c>
      <c r="J3" s="178" t="s">
        <v>82</v>
      </c>
      <c r="K3" s="190" t="s">
        <v>83</v>
      </c>
      <c r="L3" s="178" t="s">
        <v>84</v>
      </c>
      <c r="M3" s="178" t="s">
        <v>85</v>
      </c>
    </row>
    <row r="4" spans="1:24" ht="9" customHeight="1">
      <c r="A4" s="214">
        <v>6170</v>
      </c>
      <c r="B4" s="215" t="s">
        <v>45</v>
      </c>
      <c r="C4" s="216" t="s">
        <v>46</v>
      </c>
      <c r="D4" s="217">
        <v>9361</v>
      </c>
      <c r="E4" s="214">
        <v>55</v>
      </c>
      <c r="F4" s="216" t="s">
        <v>2</v>
      </c>
      <c r="G4" s="231" t="s">
        <v>118</v>
      </c>
      <c r="H4" s="219">
        <v>4815</v>
      </c>
      <c r="I4" s="216">
        <v>1122</v>
      </c>
      <c r="J4" s="216">
        <v>1404</v>
      </c>
      <c r="K4" s="220">
        <v>2020</v>
      </c>
      <c r="L4" s="219">
        <v>0</v>
      </c>
      <c r="M4" s="221">
        <f>SUM(Tabelle323[[#This Row],[Q1]:[Q4]])</f>
        <v>4546</v>
      </c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</row>
    <row r="5" spans="1:24" ht="9" customHeight="1">
      <c r="A5" s="214">
        <v>5078</v>
      </c>
      <c r="B5" s="215" t="s">
        <v>145</v>
      </c>
      <c r="C5" s="216" t="s">
        <v>146</v>
      </c>
      <c r="D5" s="217">
        <v>29205</v>
      </c>
      <c r="E5" s="214">
        <v>55</v>
      </c>
      <c r="F5" s="216" t="s">
        <v>2</v>
      </c>
      <c r="G5" s="218" t="s">
        <v>116</v>
      </c>
      <c r="H5" s="219">
        <v>26039</v>
      </c>
      <c r="I5" s="216">
        <v>850</v>
      </c>
      <c r="J5" s="216">
        <v>518</v>
      </c>
      <c r="K5" s="220">
        <v>1798</v>
      </c>
      <c r="L5" s="219">
        <v>0</v>
      </c>
      <c r="M5" s="221">
        <f>SUM(Tabelle323[[#This Row],[Q1]:[Q4]])</f>
        <v>3166</v>
      </c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</row>
    <row r="6" spans="1:24" ht="9" customHeight="1">
      <c r="A6" s="214">
        <v>5176</v>
      </c>
      <c r="B6" s="215" t="s">
        <v>131</v>
      </c>
      <c r="C6" s="216" t="s">
        <v>132</v>
      </c>
      <c r="D6" s="217">
        <v>6505</v>
      </c>
      <c r="E6" s="214">
        <v>55</v>
      </c>
      <c r="F6" s="216" t="s">
        <v>2</v>
      </c>
      <c r="G6" s="224" t="s">
        <v>119</v>
      </c>
      <c r="H6" s="219">
        <v>4063</v>
      </c>
      <c r="I6" s="216">
        <v>296</v>
      </c>
      <c r="J6" s="216">
        <v>422</v>
      </c>
      <c r="K6" s="220">
        <v>1724</v>
      </c>
      <c r="L6" s="219">
        <v>0</v>
      </c>
      <c r="M6" s="221">
        <f>SUM(Tabelle323[[#This Row],[Q1]:[Q4]])</f>
        <v>2442</v>
      </c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</row>
    <row r="7" spans="1:24" ht="9" customHeight="1">
      <c r="A7" s="214">
        <v>4204</v>
      </c>
      <c r="B7" s="215" t="s">
        <v>133</v>
      </c>
      <c r="C7" s="216" t="s">
        <v>134</v>
      </c>
      <c r="D7" s="217">
        <v>20496</v>
      </c>
      <c r="E7" s="225">
        <v>54</v>
      </c>
      <c r="F7" s="216" t="s">
        <v>22</v>
      </c>
      <c r="G7" s="228" t="s">
        <v>117</v>
      </c>
      <c r="H7" s="206">
        <v>17541</v>
      </c>
      <c r="I7" s="206">
        <v>680</v>
      </c>
      <c r="J7" s="206">
        <v>566</v>
      </c>
      <c r="K7" s="220">
        <v>1709</v>
      </c>
      <c r="L7" s="206">
        <v>0</v>
      </c>
      <c r="M7" s="221">
        <f>SUM(Tabelle323[[#This Row],[Q1]:[Q4]])</f>
        <v>2955</v>
      </c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</row>
    <row r="8" spans="1:24" ht="9" customHeight="1">
      <c r="A8" s="214">
        <v>5874</v>
      </c>
      <c r="B8" s="215" t="s">
        <v>6</v>
      </c>
      <c r="C8" s="216" t="s">
        <v>8</v>
      </c>
      <c r="D8" s="217">
        <v>8155</v>
      </c>
      <c r="E8" s="214">
        <v>55</v>
      </c>
      <c r="F8" s="216" t="s">
        <v>2</v>
      </c>
      <c r="G8" s="233" t="s">
        <v>207</v>
      </c>
      <c r="H8" s="219">
        <v>5170</v>
      </c>
      <c r="I8" s="216">
        <v>611</v>
      </c>
      <c r="J8" s="216">
        <v>770</v>
      </c>
      <c r="K8" s="220">
        <v>1604</v>
      </c>
      <c r="L8" s="219">
        <v>0</v>
      </c>
      <c r="M8" s="221">
        <f>SUM(Tabelle323[[#This Row],[Q1]:[Q4]])</f>
        <v>2985</v>
      </c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</row>
    <row r="9" spans="1:24" ht="9" customHeight="1">
      <c r="A9" s="214">
        <v>1616</v>
      </c>
      <c r="B9" s="215" t="s">
        <v>47</v>
      </c>
      <c r="C9" s="216" t="s">
        <v>48</v>
      </c>
      <c r="D9" s="217">
        <v>13449</v>
      </c>
      <c r="E9" s="214">
        <v>55</v>
      </c>
      <c r="F9" s="216" t="s">
        <v>2</v>
      </c>
      <c r="G9" s="231" t="s">
        <v>118</v>
      </c>
      <c r="H9" s="219">
        <v>10937</v>
      </c>
      <c r="I9" s="216">
        <v>762</v>
      </c>
      <c r="J9" s="216">
        <v>236</v>
      </c>
      <c r="K9" s="220">
        <v>1514</v>
      </c>
      <c r="L9" s="219">
        <v>0</v>
      </c>
      <c r="M9" s="221">
        <f>SUM(Tabelle323[[#This Row],[Q1]:[Q4]])</f>
        <v>2512</v>
      </c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</row>
    <row r="10" spans="1:24" ht="9" customHeight="1">
      <c r="A10" s="214">
        <v>6482</v>
      </c>
      <c r="B10" s="215" t="s">
        <v>137</v>
      </c>
      <c r="C10" s="216" t="s">
        <v>60</v>
      </c>
      <c r="D10" s="217">
        <v>13315</v>
      </c>
      <c r="E10" s="214">
        <v>54</v>
      </c>
      <c r="F10" s="216" t="s">
        <v>22</v>
      </c>
      <c r="G10" s="226" t="s">
        <v>118</v>
      </c>
      <c r="H10" s="227">
        <v>11201</v>
      </c>
      <c r="I10" s="227">
        <v>378</v>
      </c>
      <c r="J10" s="227">
        <v>404</v>
      </c>
      <c r="K10" s="220">
        <v>1332</v>
      </c>
      <c r="L10" s="227">
        <v>0</v>
      </c>
      <c r="M10" s="221">
        <f>SUM(Tabelle323[[#This Row],[Q1]:[Q4]])</f>
        <v>2114</v>
      </c>
      <c r="N10" s="191"/>
      <c r="O10" s="191"/>
      <c r="P10" s="191"/>
      <c r="Q10" s="191"/>
      <c r="R10" s="191"/>
      <c r="S10" s="191"/>
      <c r="T10" s="191"/>
      <c r="U10" s="191"/>
      <c r="V10" s="191"/>
      <c r="W10" s="191"/>
      <c r="X10" s="191"/>
    </row>
    <row r="11" spans="1:24" ht="9" customHeight="1">
      <c r="A11" s="214">
        <v>5818</v>
      </c>
      <c r="B11" s="215" t="s">
        <v>53</v>
      </c>
      <c r="C11" s="216" t="s">
        <v>54</v>
      </c>
      <c r="D11" s="217">
        <v>6582</v>
      </c>
      <c r="E11" s="214">
        <v>55</v>
      </c>
      <c r="F11" s="216" t="s">
        <v>2</v>
      </c>
      <c r="G11" s="224" t="s">
        <v>119</v>
      </c>
      <c r="H11" s="219">
        <v>4426</v>
      </c>
      <c r="I11" s="216">
        <v>189</v>
      </c>
      <c r="J11" s="216">
        <v>924</v>
      </c>
      <c r="K11" s="220">
        <v>1043</v>
      </c>
      <c r="L11" s="219">
        <v>0</v>
      </c>
      <c r="M11" s="221">
        <f>SUM(Tabelle323[[#This Row],[Q1]:[Q4]])</f>
        <v>2156</v>
      </c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</row>
    <row r="12" spans="1:24" ht="9" customHeight="1">
      <c r="A12" s="214">
        <v>4663</v>
      </c>
      <c r="B12" s="215" t="s">
        <v>37</v>
      </c>
      <c r="C12" s="216" t="s">
        <v>38</v>
      </c>
      <c r="D12" s="217">
        <v>12277</v>
      </c>
      <c r="E12" s="214">
        <v>39</v>
      </c>
      <c r="F12" s="216" t="s">
        <v>19</v>
      </c>
      <c r="G12" s="226" t="s">
        <v>118</v>
      </c>
      <c r="H12" s="227">
        <v>10525</v>
      </c>
      <c r="I12" s="227">
        <v>637</v>
      </c>
      <c r="J12" s="227">
        <v>109</v>
      </c>
      <c r="K12" s="220">
        <v>1006</v>
      </c>
      <c r="L12" s="227">
        <v>0</v>
      </c>
      <c r="M12" s="221">
        <f>SUM(Tabelle323[[#This Row],[Q1]:[Q4]])</f>
        <v>1752</v>
      </c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</row>
    <row r="13" spans="1:24" ht="9" customHeight="1">
      <c r="A13" s="214">
        <v>2993</v>
      </c>
      <c r="B13" s="215" t="s">
        <v>31</v>
      </c>
      <c r="C13" s="216" t="s">
        <v>32</v>
      </c>
      <c r="D13" s="217">
        <v>49989</v>
      </c>
      <c r="E13" s="214">
        <v>55</v>
      </c>
      <c r="F13" s="216" t="s">
        <v>2</v>
      </c>
      <c r="G13" s="218" t="s">
        <v>116</v>
      </c>
      <c r="H13" s="219">
        <v>47323</v>
      </c>
      <c r="I13" s="216">
        <v>1103</v>
      </c>
      <c r="J13" s="216">
        <v>658</v>
      </c>
      <c r="K13" s="220">
        <v>905</v>
      </c>
      <c r="L13" s="219">
        <v>0</v>
      </c>
      <c r="M13" s="221">
        <f>SUM(Tabelle323[[#This Row],[Q1]:[Q4]])</f>
        <v>2666</v>
      </c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</row>
    <row r="14" spans="1:24" ht="9" customHeight="1">
      <c r="A14" s="214">
        <v>5873</v>
      </c>
      <c r="B14" s="215" t="s">
        <v>6</v>
      </c>
      <c r="C14" s="216" t="s">
        <v>7</v>
      </c>
      <c r="D14" s="217">
        <v>5020</v>
      </c>
      <c r="E14" s="214">
        <v>55</v>
      </c>
      <c r="F14" s="216" t="s">
        <v>2</v>
      </c>
      <c r="G14" s="224" t="s">
        <v>119</v>
      </c>
      <c r="H14" s="219">
        <v>3191</v>
      </c>
      <c r="I14" s="216">
        <v>643</v>
      </c>
      <c r="J14" s="216">
        <v>290</v>
      </c>
      <c r="K14" s="220">
        <v>896</v>
      </c>
      <c r="L14" s="219">
        <v>0</v>
      </c>
      <c r="M14" s="221">
        <f>SUM(Tabelle323[[#This Row],[Q1]:[Q4]])</f>
        <v>1829</v>
      </c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</row>
    <row r="15" spans="1:24" ht="9" customHeight="1">
      <c r="A15" s="214">
        <v>4177</v>
      </c>
      <c r="B15" s="215" t="s">
        <v>129</v>
      </c>
      <c r="C15" s="216" t="s">
        <v>130</v>
      </c>
      <c r="D15" s="217">
        <v>10203</v>
      </c>
      <c r="E15" s="225">
        <v>54</v>
      </c>
      <c r="F15" s="216" t="s">
        <v>22</v>
      </c>
      <c r="G15" s="226" t="s">
        <v>118</v>
      </c>
      <c r="H15" s="227">
        <v>8889</v>
      </c>
      <c r="I15" s="227">
        <v>320</v>
      </c>
      <c r="J15" s="227">
        <v>214</v>
      </c>
      <c r="K15" s="220">
        <v>780</v>
      </c>
      <c r="L15" s="227">
        <v>0</v>
      </c>
      <c r="M15" s="221">
        <f>SUM(Tabelle323[[#This Row],[Q1]:[Q4]])</f>
        <v>1314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</row>
    <row r="16" spans="1:24" ht="9" customHeight="1">
      <c r="A16" s="214">
        <v>4899</v>
      </c>
      <c r="B16" s="215" t="s">
        <v>64</v>
      </c>
      <c r="C16" s="216" t="s">
        <v>65</v>
      </c>
      <c r="D16" s="217">
        <v>17744</v>
      </c>
      <c r="E16" s="214">
        <v>55</v>
      </c>
      <c r="F16" s="216" t="s">
        <v>2</v>
      </c>
      <c r="G16" s="228" t="s">
        <v>117</v>
      </c>
      <c r="H16" s="219">
        <v>12727</v>
      </c>
      <c r="I16" s="216">
        <v>2861</v>
      </c>
      <c r="J16" s="216">
        <v>1435</v>
      </c>
      <c r="K16" s="220">
        <v>721</v>
      </c>
      <c r="L16" s="219">
        <v>0</v>
      </c>
      <c r="M16" s="221">
        <f>SUM(Tabelle323[[#This Row],[Q1]:[Q4]])</f>
        <v>5017</v>
      </c>
      <c r="N16" s="191"/>
      <c r="O16" s="191"/>
      <c r="P16" s="191"/>
      <c r="Q16" s="191"/>
      <c r="R16" s="191"/>
      <c r="S16" s="191"/>
      <c r="T16" s="191"/>
      <c r="U16" s="191"/>
      <c r="V16" s="191"/>
      <c r="W16" s="191"/>
      <c r="X16" s="191"/>
    </row>
    <row r="17" spans="1:24" ht="9" customHeight="1">
      <c r="A17" s="214">
        <v>4041</v>
      </c>
      <c r="B17" s="215" t="s">
        <v>149</v>
      </c>
      <c r="C17" s="216" t="s">
        <v>150</v>
      </c>
      <c r="D17" s="217">
        <v>17532</v>
      </c>
      <c r="E17" s="225">
        <v>54</v>
      </c>
      <c r="F17" s="216" t="s">
        <v>22</v>
      </c>
      <c r="G17" s="228" t="s">
        <v>117</v>
      </c>
      <c r="H17" s="227">
        <v>15538</v>
      </c>
      <c r="I17" s="227">
        <v>1104</v>
      </c>
      <c r="J17" s="227">
        <v>272</v>
      </c>
      <c r="K17" s="220">
        <v>618</v>
      </c>
      <c r="L17" s="227">
        <v>0</v>
      </c>
      <c r="M17" s="221">
        <f>SUM(Tabelle323[[#This Row],[Q1]:[Q4]])</f>
        <v>1994</v>
      </c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</row>
    <row r="18" spans="1:24" ht="9" customHeight="1">
      <c r="A18" s="214">
        <v>5078</v>
      </c>
      <c r="B18" s="215" t="s">
        <v>0</v>
      </c>
      <c r="C18" s="216" t="s">
        <v>1</v>
      </c>
      <c r="D18" s="217">
        <v>44093</v>
      </c>
      <c r="E18" s="214">
        <v>55</v>
      </c>
      <c r="F18" s="216" t="s">
        <v>2</v>
      </c>
      <c r="G18" s="218" t="s">
        <v>116</v>
      </c>
      <c r="H18" s="219">
        <v>40643</v>
      </c>
      <c r="I18" s="216">
        <v>2086</v>
      </c>
      <c r="J18" s="216">
        <v>892</v>
      </c>
      <c r="K18" s="220">
        <v>472</v>
      </c>
      <c r="L18" s="219">
        <v>0</v>
      </c>
      <c r="M18" s="221">
        <f>SUM(Tabelle323[[#This Row],[Q1]:[Q4]])</f>
        <v>3450</v>
      </c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</row>
    <row r="19" spans="1:24" ht="9" customHeight="1">
      <c r="A19" s="214">
        <v>5185</v>
      </c>
      <c r="B19" s="215" t="s">
        <v>24</v>
      </c>
      <c r="C19" s="216" t="s">
        <v>8</v>
      </c>
      <c r="D19" s="217">
        <v>3195</v>
      </c>
      <c r="E19" s="214">
        <v>55</v>
      </c>
      <c r="F19" s="216" t="s">
        <v>2</v>
      </c>
      <c r="G19" s="230" t="s">
        <v>119</v>
      </c>
      <c r="H19" s="219">
        <v>2533</v>
      </c>
      <c r="I19" s="216">
        <v>120</v>
      </c>
      <c r="J19" s="216">
        <v>80</v>
      </c>
      <c r="K19" s="220">
        <v>462</v>
      </c>
      <c r="L19" s="219">
        <v>0</v>
      </c>
      <c r="M19" s="221">
        <f>SUM(Tabelle323[[#This Row],[Q1]:[Q4]])</f>
        <v>662</v>
      </c>
      <c r="N19" s="191"/>
      <c r="O19" s="191"/>
      <c r="P19" s="191"/>
      <c r="Q19" s="191"/>
      <c r="R19" s="191"/>
      <c r="S19" s="191"/>
      <c r="T19" s="191"/>
      <c r="U19" s="191"/>
      <c r="V19" s="191"/>
      <c r="W19" s="191"/>
      <c r="X19" s="191"/>
    </row>
    <row r="20" spans="1:24" ht="9" customHeight="1">
      <c r="A20" s="214">
        <v>5822</v>
      </c>
      <c r="B20" s="215" t="s">
        <v>49</v>
      </c>
      <c r="C20" s="216" t="s">
        <v>50</v>
      </c>
      <c r="D20" s="217">
        <v>2318</v>
      </c>
      <c r="E20" s="214">
        <v>55</v>
      </c>
      <c r="F20" s="216" t="s">
        <v>2</v>
      </c>
      <c r="G20" s="223" t="s">
        <v>120</v>
      </c>
      <c r="H20" s="219">
        <v>1554</v>
      </c>
      <c r="I20" s="216">
        <v>154</v>
      </c>
      <c r="J20" s="216">
        <v>164</v>
      </c>
      <c r="K20" s="220">
        <v>446</v>
      </c>
      <c r="L20" s="219">
        <v>0</v>
      </c>
      <c r="M20" s="221">
        <f>SUM(Tabelle323[[#This Row],[Q1]:[Q4]])</f>
        <v>764</v>
      </c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</row>
    <row r="21" spans="1:24" ht="9" customHeight="1">
      <c r="A21" s="214">
        <v>1829</v>
      </c>
      <c r="B21" s="215" t="s">
        <v>143</v>
      </c>
      <c r="C21" s="216" t="s">
        <v>144</v>
      </c>
      <c r="D21" s="217">
        <v>39621</v>
      </c>
      <c r="E21" s="214">
        <v>55</v>
      </c>
      <c r="F21" s="216" t="s">
        <v>2</v>
      </c>
      <c r="G21" s="218" t="s">
        <v>116</v>
      </c>
      <c r="H21" s="219">
        <v>37535</v>
      </c>
      <c r="I21" s="216">
        <v>614</v>
      </c>
      <c r="J21" s="216">
        <v>1056</v>
      </c>
      <c r="K21" s="220">
        <v>416</v>
      </c>
      <c r="L21" s="219">
        <v>0</v>
      </c>
      <c r="M21" s="221">
        <f>SUM(Tabelle323[[#This Row],[Q1]:[Q4]])</f>
        <v>2086</v>
      </c>
      <c r="N21" s="191"/>
      <c r="O21" s="191"/>
      <c r="P21" s="191"/>
      <c r="Q21" s="191"/>
      <c r="R21" s="191"/>
      <c r="S21" s="191"/>
      <c r="T21" s="191"/>
      <c r="U21" s="191"/>
      <c r="V21" s="191"/>
      <c r="W21" s="191"/>
      <c r="X21" s="191"/>
    </row>
    <row r="22" spans="1:24" ht="9" customHeight="1">
      <c r="A22" s="214">
        <v>5707</v>
      </c>
      <c r="B22" s="215" t="s">
        <v>13</v>
      </c>
      <c r="C22" s="216" t="s">
        <v>14</v>
      </c>
      <c r="D22" s="217">
        <v>4354</v>
      </c>
      <c r="E22" s="214">
        <v>55</v>
      </c>
      <c r="F22" s="216" t="s">
        <v>2</v>
      </c>
      <c r="G22" s="224" t="s">
        <v>119</v>
      </c>
      <c r="H22" s="219">
        <v>3676</v>
      </c>
      <c r="I22" s="216">
        <v>192</v>
      </c>
      <c r="J22" s="216">
        <v>130</v>
      </c>
      <c r="K22" s="220">
        <v>356</v>
      </c>
      <c r="L22" s="219">
        <v>0</v>
      </c>
      <c r="M22" s="221">
        <f>SUM(Tabelle323[[#This Row],[Q1]:[Q4]])</f>
        <v>678</v>
      </c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</row>
    <row r="23" spans="1:24" ht="9" customHeight="1">
      <c r="A23" s="214">
        <v>5453</v>
      </c>
      <c r="B23" s="215" t="s">
        <v>57</v>
      </c>
      <c r="C23" s="216" t="s">
        <v>58</v>
      </c>
      <c r="D23" s="217">
        <v>2311</v>
      </c>
      <c r="E23" s="214">
        <v>55</v>
      </c>
      <c r="F23" s="216" t="s">
        <v>2</v>
      </c>
      <c r="G23" s="223" t="s">
        <v>120</v>
      </c>
      <c r="H23" s="219">
        <v>1953</v>
      </c>
      <c r="I23" s="216">
        <v>72</v>
      </c>
      <c r="J23" s="216">
        <v>24</v>
      </c>
      <c r="K23" s="220">
        <v>262</v>
      </c>
      <c r="L23" s="219">
        <v>0</v>
      </c>
      <c r="M23" s="221">
        <f>SUM(Tabelle323[[#This Row],[Q1]:[Q4]])</f>
        <v>358</v>
      </c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</row>
    <row r="24" spans="1:24" ht="9" customHeight="1">
      <c r="A24" s="214">
        <v>5618</v>
      </c>
      <c r="B24" s="215" t="s">
        <v>51</v>
      </c>
      <c r="C24" s="216" t="s">
        <v>52</v>
      </c>
      <c r="D24" s="217">
        <v>15359</v>
      </c>
      <c r="E24" s="214">
        <v>55</v>
      </c>
      <c r="F24" s="216" t="s">
        <v>2</v>
      </c>
      <c r="G24" s="232" t="s">
        <v>117</v>
      </c>
      <c r="H24" s="219">
        <v>10765</v>
      </c>
      <c r="I24" s="216">
        <v>1402</v>
      </c>
      <c r="J24" s="216">
        <v>2952</v>
      </c>
      <c r="K24" s="220">
        <v>240</v>
      </c>
      <c r="L24" s="219">
        <v>0</v>
      </c>
      <c r="M24" s="221">
        <f>SUM(Tabelle323[[#This Row],[Q1]:[Q4]])</f>
        <v>4594</v>
      </c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</row>
    <row r="25" spans="1:24" ht="9" customHeight="1">
      <c r="A25" s="214">
        <v>5154</v>
      </c>
      <c r="B25" s="215" t="s">
        <v>55</v>
      </c>
      <c r="C25" s="216" t="s">
        <v>56</v>
      </c>
      <c r="D25" s="217">
        <v>2035</v>
      </c>
      <c r="E25" s="214">
        <v>55</v>
      </c>
      <c r="F25" s="216" t="s">
        <v>2</v>
      </c>
      <c r="G25" s="223" t="s">
        <v>120</v>
      </c>
      <c r="H25" s="219">
        <v>1751</v>
      </c>
      <c r="I25" s="216">
        <v>86</v>
      </c>
      <c r="J25" s="216">
        <v>24</v>
      </c>
      <c r="K25" s="220">
        <v>174</v>
      </c>
      <c r="L25" s="219">
        <v>0</v>
      </c>
      <c r="M25" s="221">
        <f>SUM(Tabelle323[[#This Row],[Q1]:[Q4]])</f>
        <v>284</v>
      </c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</row>
    <row r="26" spans="1:24" s="192" customFormat="1" ht="9" customHeight="1">
      <c r="A26" s="214">
        <v>5812</v>
      </c>
      <c r="B26" s="215" t="s">
        <v>33</v>
      </c>
      <c r="C26" s="216" t="s">
        <v>34</v>
      </c>
      <c r="D26" s="217">
        <v>412</v>
      </c>
      <c r="E26" s="214">
        <v>54</v>
      </c>
      <c r="F26" s="216" t="s">
        <v>22</v>
      </c>
      <c r="G26" s="223" t="s">
        <v>120</v>
      </c>
      <c r="H26" s="227">
        <v>236</v>
      </c>
      <c r="I26" s="227">
        <v>0</v>
      </c>
      <c r="J26" s="227">
        <v>12</v>
      </c>
      <c r="K26" s="220">
        <v>164</v>
      </c>
      <c r="L26" s="227">
        <v>0</v>
      </c>
      <c r="M26" s="221">
        <f>SUM(Tabelle323[[#This Row],[Q1]:[Q4]])</f>
        <v>176</v>
      </c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</row>
    <row r="27" spans="1:24" ht="9" customHeight="1">
      <c r="A27" s="214">
        <v>6481</v>
      </c>
      <c r="B27" s="215" t="s">
        <v>72</v>
      </c>
      <c r="C27" s="216" t="s">
        <v>73</v>
      </c>
      <c r="D27" s="217">
        <v>270</v>
      </c>
      <c r="E27" s="214">
        <v>55</v>
      </c>
      <c r="F27" s="216" t="s">
        <v>2</v>
      </c>
      <c r="G27" s="223" t="s">
        <v>120</v>
      </c>
      <c r="H27" s="219">
        <v>78</v>
      </c>
      <c r="I27" s="216">
        <v>32</v>
      </c>
      <c r="J27" s="216">
        <v>0</v>
      </c>
      <c r="K27" s="220">
        <v>160</v>
      </c>
      <c r="L27" s="219">
        <v>0</v>
      </c>
      <c r="M27" s="221">
        <f>SUM(Tabelle323[[#This Row],[Q1]:[Q4]])</f>
        <v>192</v>
      </c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</row>
    <row r="28" spans="1:24" s="192" customFormat="1" ht="9" customHeight="1">
      <c r="A28" s="214">
        <v>6082</v>
      </c>
      <c r="B28" s="215" t="s">
        <v>39</v>
      </c>
      <c r="C28" s="216" t="s">
        <v>40</v>
      </c>
      <c r="D28" s="217">
        <v>3785</v>
      </c>
      <c r="E28" s="214">
        <v>55</v>
      </c>
      <c r="F28" s="216" t="s">
        <v>2</v>
      </c>
      <c r="G28" s="224" t="s">
        <v>119</v>
      </c>
      <c r="H28" s="219">
        <v>2674</v>
      </c>
      <c r="I28" s="216">
        <v>171</v>
      </c>
      <c r="J28" s="216">
        <v>792</v>
      </c>
      <c r="K28" s="220">
        <v>148</v>
      </c>
      <c r="L28" s="219">
        <v>0</v>
      </c>
      <c r="M28" s="221">
        <f>SUM(Tabelle323[[#This Row],[Q1]:[Q4]])</f>
        <v>1111</v>
      </c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</row>
    <row r="29" spans="1:24" ht="9" customHeight="1">
      <c r="A29" s="214">
        <v>6276</v>
      </c>
      <c r="B29" s="215" t="s">
        <v>61</v>
      </c>
      <c r="C29" s="216" t="s">
        <v>62</v>
      </c>
      <c r="D29" s="217">
        <v>672</v>
      </c>
      <c r="E29" s="214">
        <v>55</v>
      </c>
      <c r="F29" s="216" t="s">
        <v>2</v>
      </c>
      <c r="G29" s="223" t="s">
        <v>120</v>
      </c>
      <c r="H29" s="219">
        <v>486</v>
      </c>
      <c r="I29" s="216">
        <v>70</v>
      </c>
      <c r="J29" s="216">
        <v>36</v>
      </c>
      <c r="K29" s="220">
        <v>80</v>
      </c>
      <c r="L29" s="219">
        <v>0</v>
      </c>
      <c r="M29" s="221">
        <f>SUM(Tabelle323[[#This Row],[Q1]:[Q4]])</f>
        <v>186</v>
      </c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</row>
    <row r="30" spans="1:24" ht="9" customHeight="1">
      <c r="A30" s="214">
        <v>5966</v>
      </c>
      <c r="B30" s="215" t="s">
        <v>147</v>
      </c>
      <c r="C30" s="216" t="s">
        <v>148</v>
      </c>
      <c r="D30" s="217">
        <v>510</v>
      </c>
      <c r="E30" s="214">
        <v>55</v>
      </c>
      <c r="F30" s="216" t="s">
        <v>2</v>
      </c>
      <c r="G30" s="223" t="s">
        <v>120</v>
      </c>
      <c r="H30" s="219">
        <v>340</v>
      </c>
      <c r="I30" s="216">
        <v>50</v>
      </c>
      <c r="J30" s="216">
        <v>44</v>
      </c>
      <c r="K30" s="220">
        <v>76</v>
      </c>
      <c r="L30" s="219">
        <v>0</v>
      </c>
      <c r="M30" s="221">
        <f>SUM(Tabelle323[[#This Row],[Q1]:[Q4]])</f>
        <v>170</v>
      </c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</row>
    <row r="31" spans="1:24" ht="9" customHeight="1">
      <c r="A31" s="214">
        <v>5835</v>
      </c>
      <c r="B31" s="215" t="s">
        <v>154</v>
      </c>
      <c r="C31" s="216" t="s">
        <v>155</v>
      </c>
      <c r="D31" s="217">
        <v>1645</v>
      </c>
      <c r="E31" s="214">
        <v>54</v>
      </c>
      <c r="F31" s="216" t="s">
        <v>22</v>
      </c>
      <c r="G31" s="222" t="s">
        <v>120</v>
      </c>
      <c r="H31" s="227">
        <v>1417</v>
      </c>
      <c r="I31" s="227">
        <v>96</v>
      </c>
      <c r="J31" s="227">
        <v>80</v>
      </c>
      <c r="K31" s="220">
        <v>52</v>
      </c>
      <c r="L31" s="227">
        <v>0</v>
      </c>
      <c r="M31" s="221">
        <f>SUM(Tabelle323[[#This Row],[Q1]:[Q4]])</f>
        <v>228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</row>
    <row r="32" spans="1:24" s="192" customFormat="1" ht="9" customHeight="1">
      <c r="A32" s="214">
        <v>6275</v>
      </c>
      <c r="B32" s="215" t="s">
        <v>61</v>
      </c>
      <c r="C32" s="216" t="s">
        <v>63</v>
      </c>
      <c r="D32" s="217">
        <v>500</v>
      </c>
      <c r="E32" s="214">
        <v>55</v>
      </c>
      <c r="F32" s="216" t="s">
        <v>2</v>
      </c>
      <c r="G32" s="223" t="s">
        <v>120</v>
      </c>
      <c r="H32" s="219">
        <v>334</v>
      </c>
      <c r="I32" s="216">
        <v>68</v>
      </c>
      <c r="J32" s="216">
        <v>52</v>
      </c>
      <c r="K32" s="220">
        <v>46</v>
      </c>
      <c r="L32" s="219">
        <v>0</v>
      </c>
      <c r="M32" s="221">
        <f>SUM(Tabelle323[[#This Row],[Q1]:[Q4]])</f>
        <v>166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</row>
    <row r="33" spans="1:24" ht="9" customHeight="1">
      <c r="A33" s="214">
        <v>4684</v>
      </c>
      <c r="B33" s="215" t="s">
        <v>15</v>
      </c>
      <c r="C33" s="216" t="s">
        <v>16</v>
      </c>
      <c r="D33" s="217">
        <v>1414</v>
      </c>
      <c r="E33" s="214">
        <v>55</v>
      </c>
      <c r="F33" s="216" t="s">
        <v>2</v>
      </c>
      <c r="G33" s="223" t="s">
        <v>120</v>
      </c>
      <c r="H33" s="219">
        <v>1342</v>
      </c>
      <c r="I33" s="216">
        <v>6</v>
      </c>
      <c r="J33" s="216">
        <v>30</v>
      </c>
      <c r="K33" s="220">
        <v>36</v>
      </c>
      <c r="L33" s="219">
        <v>0</v>
      </c>
      <c r="M33" s="221">
        <f>SUM(Tabelle323[[#This Row],[Q1]:[Q4]])</f>
        <v>72</v>
      </c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</row>
    <row r="34" spans="1:24" s="192" customFormat="1" ht="9" customHeight="1">
      <c r="A34" s="214">
        <v>6517</v>
      </c>
      <c r="B34" s="215" t="s">
        <v>43</v>
      </c>
      <c r="C34" s="216" t="s">
        <v>44</v>
      </c>
      <c r="D34" s="217">
        <v>193</v>
      </c>
      <c r="E34" s="214">
        <v>55</v>
      </c>
      <c r="F34" s="216" t="s">
        <v>2</v>
      </c>
      <c r="G34" s="223" t="s">
        <v>120</v>
      </c>
      <c r="H34" s="219">
        <v>42</v>
      </c>
      <c r="I34" s="216">
        <v>79</v>
      </c>
      <c r="J34" s="216">
        <v>40</v>
      </c>
      <c r="K34" s="220">
        <v>32</v>
      </c>
      <c r="L34" s="219">
        <v>0</v>
      </c>
      <c r="M34" s="221">
        <f>SUM(Tabelle323[[#This Row],[Q1]:[Q4]])</f>
        <v>151</v>
      </c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</row>
    <row r="35" spans="1:24" ht="9" customHeight="1">
      <c r="A35" s="214">
        <v>6550</v>
      </c>
      <c r="B35" s="215" t="s">
        <v>135</v>
      </c>
      <c r="C35" s="216" t="s">
        <v>136</v>
      </c>
      <c r="D35" s="217">
        <v>122</v>
      </c>
      <c r="E35" s="214">
        <v>55</v>
      </c>
      <c r="F35" s="216" t="s">
        <v>2</v>
      </c>
      <c r="G35" s="223" t="s">
        <v>120</v>
      </c>
      <c r="H35" s="219">
        <v>0</v>
      </c>
      <c r="I35" s="216">
        <v>50</v>
      </c>
      <c r="J35" s="216">
        <v>40</v>
      </c>
      <c r="K35" s="220">
        <v>32</v>
      </c>
      <c r="L35" s="219">
        <v>0</v>
      </c>
      <c r="M35" s="221">
        <f>SUM(Tabelle323[[#This Row],[Q1]:[Q4]])</f>
        <v>122</v>
      </c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</row>
    <row r="36" spans="1:24" s="192" customFormat="1" ht="9" customHeight="1">
      <c r="A36" s="214">
        <v>6577</v>
      </c>
      <c r="B36" s="215" t="s">
        <v>153</v>
      </c>
      <c r="C36" s="216" t="s">
        <v>161</v>
      </c>
      <c r="D36" s="217">
        <v>32</v>
      </c>
      <c r="E36" s="214">
        <v>55</v>
      </c>
      <c r="F36" s="216" t="s">
        <v>2</v>
      </c>
      <c r="G36" s="222" t="s">
        <v>120</v>
      </c>
      <c r="H36" s="219">
        <v>0</v>
      </c>
      <c r="I36" s="216">
        <v>0</v>
      </c>
      <c r="J36" s="216">
        <v>18</v>
      </c>
      <c r="K36" s="220">
        <v>14</v>
      </c>
      <c r="L36" s="219">
        <v>0</v>
      </c>
      <c r="M36" s="221">
        <f>SUM(Tabelle323[[#This Row],[Q1]:[Q4]])</f>
        <v>32</v>
      </c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</row>
    <row r="37" spans="1:24" ht="9" customHeight="1">
      <c r="A37" s="214">
        <v>1033</v>
      </c>
      <c r="B37" s="215" t="s">
        <v>17</v>
      </c>
      <c r="C37" s="216" t="s">
        <v>18</v>
      </c>
      <c r="D37" s="217">
        <v>24330</v>
      </c>
      <c r="E37" s="214">
        <v>39</v>
      </c>
      <c r="F37" s="216" t="s">
        <v>19</v>
      </c>
      <c r="G37" s="228" t="s">
        <v>117</v>
      </c>
      <c r="H37" s="227">
        <v>23852</v>
      </c>
      <c r="I37" s="227">
        <v>244</v>
      </c>
      <c r="J37" s="227">
        <v>226</v>
      </c>
      <c r="K37" s="220">
        <v>8</v>
      </c>
      <c r="L37" s="227">
        <v>0</v>
      </c>
      <c r="M37" s="221">
        <f>SUM(Tabelle323[[#This Row],[Q1]:[Q4]])</f>
        <v>478</v>
      </c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</row>
    <row r="38" spans="1:24" s="192" customFormat="1" ht="9" customHeight="1">
      <c r="A38" s="214">
        <v>6277</v>
      </c>
      <c r="B38" s="215" t="s">
        <v>3</v>
      </c>
      <c r="C38" s="216" t="s">
        <v>4</v>
      </c>
      <c r="D38" s="217">
        <v>278</v>
      </c>
      <c r="E38" s="214">
        <v>55</v>
      </c>
      <c r="F38" s="216" t="s">
        <v>2</v>
      </c>
      <c r="G38" s="223" t="s">
        <v>120</v>
      </c>
      <c r="H38" s="219">
        <v>216</v>
      </c>
      <c r="I38" s="216">
        <v>36</v>
      </c>
      <c r="J38" s="216">
        <v>20</v>
      </c>
      <c r="K38" s="220">
        <v>6</v>
      </c>
      <c r="L38" s="219">
        <v>0</v>
      </c>
      <c r="M38" s="221">
        <f>SUM(Tabelle323[[#This Row],[Q1]:[Q4]])</f>
        <v>62</v>
      </c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</row>
    <row r="39" spans="1:24" ht="9" customHeight="1">
      <c r="A39" s="214">
        <v>4984</v>
      </c>
      <c r="B39" s="215" t="s">
        <v>9</v>
      </c>
      <c r="C39" s="216" t="s">
        <v>10</v>
      </c>
      <c r="D39" s="217">
        <v>399</v>
      </c>
      <c r="E39" s="214">
        <v>55</v>
      </c>
      <c r="F39" s="216" t="s">
        <v>2</v>
      </c>
      <c r="G39" s="223" t="s">
        <v>120</v>
      </c>
      <c r="H39" s="219">
        <v>393</v>
      </c>
      <c r="I39" s="216">
        <v>0</v>
      </c>
      <c r="J39" s="216">
        <v>0</v>
      </c>
      <c r="K39" s="220">
        <v>6</v>
      </c>
      <c r="L39" s="219">
        <v>0</v>
      </c>
      <c r="M39" s="221">
        <f>SUM(Tabelle323[[#This Row],[Q1]:[Q4]])</f>
        <v>6</v>
      </c>
    </row>
    <row r="40" spans="1:24" s="192" customFormat="1" ht="9" customHeight="1">
      <c r="A40" s="214">
        <v>6366</v>
      </c>
      <c r="B40" s="215" t="s">
        <v>3</v>
      </c>
      <c r="C40" s="216" t="s">
        <v>5</v>
      </c>
      <c r="D40" s="217">
        <v>62</v>
      </c>
      <c r="E40" s="214">
        <v>55</v>
      </c>
      <c r="F40" s="216" t="s">
        <v>2</v>
      </c>
      <c r="G40" s="223" t="s">
        <v>120</v>
      </c>
      <c r="H40" s="219">
        <v>62</v>
      </c>
      <c r="I40" s="216">
        <v>0</v>
      </c>
      <c r="J40" s="216">
        <v>0</v>
      </c>
      <c r="K40" s="220">
        <v>0</v>
      </c>
      <c r="L40" s="219">
        <v>0</v>
      </c>
      <c r="M40" s="221">
        <f>SUM(Tabelle323[[#This Row],[Q1]:[Q4]])</f>
        <v>0</v>
      </c>
    </row>
    <row r="41" spans="1:24" ht="9" customHeight="1">
      <c r="A41" s="214">
        <v>6365</v>
      </c>
      <c r="B41" s="215" t="s">
        <v>11</v>
      </c>
      <c r="C41" s="216" t="s">
        <v>12</v>
      </c>
      <c r="D41" s="217">
        <v>34</v>
      </c>
      <c r="E41" s="214">
        <v>55</v>
      </c>
      <c r="F41" s="216" t="s">
        <v>2</v>
      </c>
      <c r="G41" s="223" t="s">
        <v>120</v>
      </c>
      <c r="H41" s="219">
        <v>34</v>
      </c>
      <c r="I41" s="216">
        <v>0</v>
      </c>
      <c r="J41" s="216">
        <v>0</v>
      </c>
      <c r="K41" s="220">
        <v>0</v>
      </c>
      <c r="L41" s="219">
        <v>0</v>
      </c>
      <c r="M41" s="221">
        <f>SUM(Tabelle323[[#This Row],[Q1]:[Q4]])</f>
        <v>0</v>
      </c>
    </row>
    <row r="42" spans="1:24" s="192" customFormat="1" ht="9" customHeight="1">
      <c r="A42" s="214">
        <v>5810</v>
      </c>
      <c r="B42" s="215" t="s">
        <v>20</v>
      </c>
      <c r="C42" s="216" t="s">
        <v>21</v>
      </c>
      <c r="D42" s="217">
        <v>48</v>
      </c>
      <c r="E42" s="214">
        <v>55</v>
      </c>
      <c r="F42" s="216" t="s">
        <v>2</v>
      </c>
      <c r="G42" s="223" t="s">
        <v>120</v>
      </c>
      <c r="H42" s="219">
        <v>38</v>
      </c>
      <c r="I42" s="216">
        <v>10</v>
      </c>
      <c r="J42" s="216">
        <v>0</v>
      </c>
      <c r="K42" s="229">
        <v>0</v>
      </c>
      <c r="L42" s="219">
        <v>0</v>
      </c>
      <c r="M42" s="221">
        <f>SUM(Tabelle323[[#This Row],[Q1]:[Q4]])</f>
        <v>10</v>
      </c>
    </row>
    <row r="43" spans="1:24" ht="9" customHeight="1">
      <c r="A43" s="214">
        <v>5811</v>
      </c>
      <c r="B43" s="215" t="s">
        <v>20</v>
      </c>
      <c r="C43" s="216" t="s">
        <v>23</v>
      </c>
      <c r="D43" s="217">
        <v>32</v>
      </c>
      <c r="E43" s="214">
        <v>55</v>
      </c>
      <c r="F43" s="216" t="s">
        <v>2</v>
      </c>
      <c r="G43" s="223" t="s">
        <v>120</v>
      </c>
      <c r="H43" s="219">
        <v>24</v>
      </c>
      <c r="I43" s="216">
        <v>0</v>
      </c>
      <c r="J43" s="216">
        <v>8</v>
      </c>
      <c r="K43" s="229">
        <v>0</v>
      </c>
      <c r="L43" s="219">
        <v>0</v>
      </c>
      <c r="M43" s="221">
        <f>SUM(Tabelle323[[#This Row],[Q1]:[Q4]])</f>
        <v>8</v>
      </c>
    </row>
    <row r="44" spans="1:24" ht="9" customHeight="1">
      <c r="A44" s="214">
        <v>5709</v>
      </c>
      <c r="B44" s="215" t="s">
        <v>59</v>
      </c>
      <c r="C44" s="216" t="s">
        <v>60</v>
      </c>
      <c r="D44" s="217">
        <v>254</v>
      </c>
      <c r="E44" s="214">
        <v>55</v>
      </c>
      <c r="F44" s="216" t="s">
        <v>2</v>
      </c>
      <c r="G44" s="223" t="s">
        <v>120</v>
      </c>
      <c r="H44" s="219">
        <v>236</v>
      </c>
      <c r="I44" s="216">
        <v>18</v>
      </c>
      <c r="J44" s="216">
        <v>0</v>
      </c>
      <c r="K44" s="220">
        <v>0</v>
      </c>
      <c r="L44" s="219">
        <v>0</v>
      </c>
      <c r="M44" s="221">
        <f>SUM(Tabelle323[[#This Row],[Q1]:[Q4]])</f>
        <v>18</v>
      </c>
    </row>
    <row r="45" spans="1:24" ht="9" customHeight="1">
      <c r="A45" s="214">
        <v>3110</v>
      </c>
      <c r="B45" s="215" t="s">
        <v>66</v>
      </c>
      <c r="C45" s="216" t="s">
        <v>67</v>
      </c>
      <c r="D45" s="217">
        <v>3573</v>
      </c>
      <c r="E45" s="214">
        <v>55</v>
      </c>
      <c r="F45" s="216" t="s">
        <v>2</v>
      </c>
      <c r="G45" s="224" t="s">
        <v>119</v>
      </c>
      <c r="H45" s="219">
        <v>3567</v>
      </c>
      <c r="I45" s="216">
        <v>6</v>
      </c>
      <c r="J45" s="216">
        <v>0</v>
      </c>
      <c r="K45" s="220">
        <v>0</v>
      </c>
      <c r="L45" s="219">
        <v>0</v>
      </c>
      <c r="M45" s="221">
        <f>SUM(Tabelle323[[#This Row],[Q1]:[Q4]])</f>
        <v>6</v>
      </c>
    </row>
    <row r="46" spans="1:24" ht="9" customHeight="1">
      <c r="A46" s="214">
        <v>3111</v>
      </c>
      <c r="B46" s="215" t="s">
        <v>66</v>
      </c>
      <c r="C46" s="216" t="s">
        <v>68</v>
      </c>
      <c r="D46" s="217">
        <v>5354</v>
      </c>
      <c r="E46" s="214">
        <v>55</v>
      </c>
      <c r="F46" s="216" t="s">
        <v>2</v>
      </c>
      <c r="G46" s="224" t="s">
        <v>119</v>
      </c>
      <c r="H46" s="219">
        <v>5326</v>
      </c>
      <c r="I46" s="216">
        <v>28</v>
      </c>
      <c r="J46" s="216">
        <v>0</v>
      </c>
      <c r="K46" s="220">
        <v>0</v>
      </c>
      <c r="L46" s="219">
        <v>0</v>
      </c>
      <c r="M46" s="221">
        <f>SUM(Tabelle323[[#This Row],[Q1]:[Q4]])</f>
        <v>28</v>
      </c>
    </row>
    <row r="47" spans="1:24" ht="9" customHeight="1">
      <c r="A47" s="193"/>
      <c r="B47" s="186"/>
      <c r="C47" s="186"/>
      <c r="E47" s="186"/>
      <c r="F47" s="186"/>
      <c r="G47" s="186"/>
      <c r="H47" s="186"/>
      <c r="I47" s="186"/>
      <c r="J47" s="186"/>
      <c r="K47" s="186"/>
      <c r="L47" s="186"/>
      <c r="M47" s="18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</row>
    <row r="48" spans="1:24" ht="9" customHeight="1">
      <c r="A48" s="194" t="s">
        <v>87</v>
      </c>
      <c r="B48" s="195" t="s">
        <v>88</v>
      </c>
      <c r="C48" s="196">
        <f>SUM(C49:C52)</f>
        <v>43</v>
      </c>
      <c r="D48" s="197" t="s">
        <v>93</v>
      </c>
      <c r="E48" s="198" t="s">
        <v>94</v>
      </c>
      <c r="F48" s="199" t="s">
        <v>95</v>
      </c>
      <c r="G48" s="200">
        <v>600000</v>
      </c>
      <c r="H48" s="201" t="s">
        <v>99</v>
      </c>
      <c r="I48" s="201" t="s">
        <v>100</v>
      </c>
      <c r="J48" s="199" t="s">
        <v>101</v>
      </c>
      <c r="K48" s="202" t="s">
        <v>102</v>
      </c>
      <c r="L48" s="202" t="s">
        <v>103</v>
      </c>
      <c r="M48" s="182"/>
    </row>
    <row r="49" spans="1:13" ht="9" customHeight="1">
      <c r="A49" s="203"/>
      <c r="B49" s="195" t="s">
        <v>90</v>
      </c>
      <c r="C49" s="204">
        <f>COUNTIFS(E3:E46,"=54")</f>
        <v>6</v>
      </c>
      <c r="D49" s="197"/>
      <c r="E49" s="198" t="s">
        <v>94</v>
      </c>
      <c r="F49" s="199" t="s">
        <v>96</v>
      </c>
      <c r="G49" s="200">
        <v>300000</v>
      </c>
      <c r="H49" s="201" t="s">
        <v>99</v>
      </c>
      <c r="I49" s="200">
        <v>599999</v>
      </c>
      <c r="J49" s="199" t="s">
        <v>101</v>
      </c>
      <c r="K49" s="202" t="s">
        <v>76</v>
      </c>
      <c r="L49" s="202" t="s">
        <v>104</v>
      </c>
      <c r="M49" s="182"/>
    </row>
    <row r="50" spans="1:13" ht="9" customHeight="1">
      <c r="A50" s="203"/>
      <c r="B50" s="195" t="s">
        <v>91</v>
      </c>
      <c r="C50" s="204">
        <f>COUNTIFS(E3:E45,"=39")</f>
        <v>2</v>
      </c>
      <c r="D50" s="197"/>
      <c r="E50" s="198" t="s">
        <v>94</v>
      </c>
      <c r="F50" s="199" t="s">
        <v>97</v>
      </c>
      <c r="G50" s="200">
        <v>150000</v>
      </c>
      <c r="H50" s="201" t="s">
        <v>99</v>
      </c>
      <c r="I50" s="200">
        <v>299999</v>
      </c>
      <c r="J50" s="199" t="s">
        <v>101</v>
      </c>
      <c r="K50" s="202" t="s">
        <v>77</v>
      </c>
      <c r="L50" s="202" t="s">
        <v>105</v>
      </c>
      <c r="M50" s="182"/>
    </row>
    <row r="51" spans="1:13" ht="9" customHeight="1">
      <c r="A51" s="203"/>
      <c r="B51" s="195" t="s">
        <v>92</v>
      </c>
      <c r="C51" s="204">
        <f>COUNTIFS(E3:E46,"=55")</f>
        <v>35</v>
      </c>
      <c r="D51" s="197"/>
      <c r="E51" s="198" t="s">
        <v>94</v>
      </c>
      <c r="F51" s="199" t="s">
        <v>98</v>
      </c>
      <c r="G51" s="200">
        <v>60000</v>
      </c>
      <c r="H51" s="201" t="s">
        <v>99</v>
      </c>
      <c r="I51" s="200">
        <v>149999</v>
      </c>
      <c r="J51" s="199" t="s">
        <v>101</v>
      </c>
      <c r="K51" s="202" t="s">
        <v>80</v>
      </c>
      <c r="L51" s="202" t="s">
        <v>106</v>
      </c>
      <c r="M51" s="182"/>
    </row>
    <row r="52" spans="1:13" ht="9" customHeight="1">
      <c r="A52" s="205"/>
      <c r="B52" s="206"/>
      <c r="C52" s="207"/>
      <c r="D52" s="197"/>
      <c r="E52" s="198">
        <f>COUNTIFS(G4:G46,"♠")</f>
        <v>4</v>
      </c>
      <c r="F52" s="208" t="s">
        <v>201</v>
      </c>
      <c r="G52" s="200">
        <v>30000</v>
      </c>
      <c r="H52" s="201" t="s">
        <v>99</v>
      </c>
      <c r="I52" s="200">
        <v>59999</v>
      </c>
      <c r="J52" s="199" t="s">
        <v>101</v>
      </c>
      <c r="K52" s="202" t="s">
        <v>81</v>
      </c>
      <c r="L52" s="202" t="s">
        <v>107</v>
      </c>
      <c r="M52" s="182"/>
    </row>
    <row r="53" spans="1:13" ht="9" customHeight="1">
      <c r="A53" s="193"/>
      <c r="B53" s="186"/>
      <c r="C53" s="186"/>
      <c r="D53" s="197"/>
      <c r="E53" s="198">
        <f>COUNTIFS(G4:G46,"♥")</f>
        <v>5</v>
      </c>
      <c r="F53" s="209" t="s">
        <v>202</v>
      </c>
      <c r="G53" s="200">
        <v>15000</v>
      </c>
      <c r="H53" s="201" t="s">
        <v>99</v>
      </c>
      <c r="I53" s="200">
        <v>29999</v>
      </c>
      <c r="J53" s="199" t="s">
        <v>101</v>
      </c>
      <c r="K53" s="202" t="s">
        <v>82</v>
      </c>
      <c r="L53" s="202" t="s">
        <v>108</v>
      </c>
      <c r="M53" s="182"/>
    </row>
    <row r="54" spans="1:13" ht="9" customHeight="1">
      <c r="A54" s="193"/>
      <c r="B54" s="186"/>
      <c r="C54" s="186"/>
      <c r="D54" s="197"/>
      <c r="E54" s="198">
        <f>COUNTIFS(G4:G46,"♦")+1</f>
        <v>6</v>
      </c>
      <c r="F54" s="210" t="s">
        <v>203</v>
      </c>
      <c r="G54" s="200">
        <v>7000</v>
      </c>
      <c r="H54" s="201" t="s">
        <v>99</v>
      </c>
      <c r="I54" s="200">
        <v>14999</v>
      </c>
      <c r="J54" s="199" t="s">
        <v>101</v>
      </c>
      <c r="K54" s="202" t="s">
        <v>83</v>
      </c>
      <c r="L54" s="202" t="s">
        <v>109</v>
      </c>
      <c r="M54" s="182"/>
    </row>
    <row r="55" spans="1:13" ht="9" customHeight="1">
      <c r="A55" s="193"/>
      <c r="B55" s="186"/>
      <c r="C55" s="186"/>
      <c r="D55" s="197"/>
      <c r="E55" s="198">
        <f>COUNTIFS(G4:G46,"♣")</f>
        <v>8</v>
      </c>
      <c r="F55" s="211" t="s">
        <v>204</v>
      </c>
      <c r="G55" s="200">
        <v>2500</v>
      </c>
      <c r="H55" s="201" t="s">
        <v>99</v>
      </c>
      <c r="I55" s="200">
        <v>6999</v>
      </c>
      <c r="J55" s="199" t="s">
        <v>101</v>
      </c>
      <c r="K55" s="202" t="s">
        <v>84</v>
      </c>
      <c r="L55" s="202" t="s">
        <v>110</v>
      </c>
      <c r="M55" s="182"/>
    </row>
    <row r="56" spans="1:13" ht="9" customHeight="1">
      <c r="A56" s="193"/>
      <c r="B56" s="186"/>
      <c r="C56" s="186"/>
      <c r="D56" s="197"/>
      <c r="E56" s="198">
        <f>COUNTIFS(G4:G46,"A")</f>
        <v>20</v>
      </c>
      <c r="F56" s="212" t="s">
        <v>205</v>
      </c>
      <c r="G56" s="201">
        <v>0</v>
      </c>
      <c r="H56" s="201" t="s">
        <v>99</v>
      </c>
      <c r="I56" s="200">
        <v>2499</v>
      </c>
      <c r="J56" s="199" t="s">
        <v>101</v>
      </c>
      <c r="K56" s="202" t="s">
        <v>85</v>
      </c>
      <c r="L56" s="73" t="s">
        <v>111</v>
      </c>
      <c r="M56" s="182"/>
    </row>
    <row r="57" spans="1:13" ht="9" customHeight="1">
      <c r="E57" s="213">
        <f>SUM(E48:E56)</f>
        <v>43</v>
      </c>
    </row>
  </sheetData>
  <mergeCells count="1">
    <mergeCell ref="A1:M1"/>
  </mergeCells>
  <phoneticPr fontId="2" type="noConversion"/>
  <pageMargins left="0.15944881889763785" right="0.15944881889763785" top="0.21259842519685043" bottom="0.21259842519685043" header="0.10629921259842522" footer="0"/>
  <pageSetup paperSize="9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Ruler="0" zoomScale="150" zoomScaleNormal="150" zoomScalePageLayoutView="150" workbookViewId="0">
      <selection activeCell="Q18" sqref="Q18"/>
    </sheetView>
  </sheetViews>
  <sheetFormatPr baseColWidth="10" defaultRowHeight="10" customHeight="1" x14ac:dyDescent="0"/>
  <cols>
    <col min="1" max="1" width="6.33203125" style="81" customWidth="1"/>
    <col min="2" max="2" width="14.1640625" style="55" customWidth="1"/>
    <col min="3" max="3" width="7.1640625" style="55" customWidth="1"/>
    <col min="4" max="4" width="9.83203125" style="134" customWidth="1"/>
    <col min="5" max="5" width="7.1640625" style="55" customWidth="1"/>
    <col min="6" max="6" width="16.5" style="55" customWidth="1"/>
    <col min="7" max="12" width="9.33203125" style="55" customWidth="1"/>
    <col min="13" max="13" width="10.1640625" style="55" customWidth="1"/>
    <col min="14" max="14" width="7.5" style="55" customWidth="1"/>
    <col min="15" max="16384" width="10.83203125" style="55"/>
  </cols>
  <sheetData>
    <row r="1" spans="1:14" ht="13" customHeight="1">
      <c r="A1" s="375" t="s">
        <v>198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11"/>
    </row>
    <row r="2" spans="1:14" ht="4" customHeight="1">
      <c r="A2" s="56"/>
      <c r="B2" s="57"/>
      <c r="C2" s="57"/>
      <c r="D2" s="132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10" customHeight="1">
      <c r="A3" s="131" t="s">
        <v>86</v>
      </c>
      <c r="B3" s="60" t="s">
        <v>74</v>
      </c>
      <c r="C3" s="60" t="s">
        <v>75</v>
      </c>
      <c r="D3" s="133" t="s">
        <v>76</v>
      </c>
      <c r="E3" s="131" t="s">
        <v>77</v>
      </c>
      <c r="F3" s="60" t="s">
        <v>78</v>
      </c>
      <c r="G3" s="131" t="s">
        <v>79</v>
      </c>
      <c r="H3" s="61" t="s">
        <v>80</v>
      </c>
      <c r="I3" s="62" t="s">
        <v>81</v>
      </c>
      <c r="J3" s="61" t="s">
        <v>82</v>
      </c>
      <c r="K3" s="61" t="s">
        <v>83</v>
      </c>
      <c r="L3" s="61" t="s">
        <v>84</v>
      </c>
      <c r="M3" s="61" t="s">
        <v>85</v>
      </c>
      <c r="N3" s="58"/>
    </row>
    <row r="4" spans="1:14" ht="9" customHeight="1">
      <c r="A4" s="149">
        <v>5618</v>
      </c>
      <c r="B4" s="169" t="s">
        <v>51</v>
      </c>
      <c r="C4" s="170" t="s">
        <v>52</v>
      </c>
      <c r="D4" s="167">
        <v>15119</v>
      </c>
      <c r="E4" s="168">
        <v>55</v>
      </c>
      <c r="F4" s="170" t="s">
        <v>2</v>
      </c>
      <c r="G4" s="171" t="s">
        <v>200</v>
      </c>
      <c r="H4" s="172">
        <v>10765</v>
      </c>
      <c r="I4" s="173">
        <v>1402</v>
      </c>
      <c r="J4" s="174">
        <v>2952</v>
      </c>
      <c r="K4" s="172">
        <v>0</v>
      </c>
      <c r="L4" s="172">
        <v>0</v>
      </c>
      <c r="M4" s="175">
        <v>4354</v>
      </c>
      <c r="N4" s="58"/>
    </row>
    <row r="5" spans="1:14" ht="9" customHeight="1">
      <c r="A5" s="141">
        <v>4899</v>
      </c>
      <c r="B5" s="138" t="s">
        <v>64</v>
      </c>
      <c r="C5" s="139" t="s">
        <v>65</v>
      </c>
      <c r="D5" s="140">
        <v>17023</v>
      </c>
      <c r="E5" s="141">
        <v>55</v>
      </c>
      <c r="F5" s="139" t="s">
        <v>2</v>
      </c>
      <c r="G5" s="163" t="s">
        <v>117</v>
      </c>
      <c r="H5" s="143">
        <v>12727</v>
      </c>
      <c r="I5" s="144">
        <v>2861</v>
      </c>
      <c r="J5" s="145">
        <v>1435</v>
      </c>
      <c r="K5" s="143">
        <v>0</v>
      </c>
      <c r="L5" s="143">
        <v>0</v>
      </c>
      <c r="M5" s="165">
        <v>4296</v>
      </c>
      <c r="N5" s="58"/>
    </row>
    <row r="6" spans="1:14" ht="9" customHeight="1">
      <c r="A6" s="141">
        <v>6170</v>
      </c>
      <c r="B6" s="138" t="s">
        <v>45</v>
      </c>
      <c r="C6" s="139" t="s">
        <v>46</v>
      </c>
      <c r="D6" s="140">
        <v>7341</v>
      </c>
      <c r="E6" s="141">
        <v>55</v>
      </c>
      <c r="F6" s="139" t="s">
        <v>2</v>
      </c>
      <c r="G6" s="161" t="s">
        <v>199</v>
      </c>
      <c r="H6" s="143">
        <v>4815</v>
      </c>
      <c r="I6" s="144">
        <v>1122</v>
      </c>
      <c r="J6" s="145">
        <v>1404</v>
      </c>
      <c r="K6" s="143">
        <v>0</v>
      </c>
      <c r="L6" s="143">
        <v>0</v>
      </c>
      <c r="M6" s="165">
        <v>2526</v>
      </c>
      <c r="N6" s="58"/>
    </row>
    <row r="7" spans="1:14" ht="9" customHeight="1">
      <c r="A7" s="141">
        <v>1829</v>
      </c>
      <c r="B7" s="138" t="s">
        <v>143</v>
      </c>
      <c r="C7" s="139" t="s">
        <v>144</v>
      </c>
      <c r="D7" s="140">
        <v>39205</v>
      </c>
      <c r="E7" s="141">
        <v>55</v>
      </c>
      <c r="F7" s="139" t="s">
        <v>2</v>
      </c>
      <c r="G7" s="162" t="s">
        <v>116</v>
      </c>
      <c r="H7" s="143">
        <v>37535</v>
      </c>
      <c r="I7" s="144">
        <v>614</v>
      </c>
      <c r="J7" s="145">
        <v>1056</v>
      </c>
      <c r="K7" s="143">
        <v>0</v>
      </c>
      <c r="L7" s="143">
        <v>0</v>
      </c>
      <c r="M7" s="165">
        <v>1670</v>
      </c>
      <c r="N7" s="58"/>
    </row>
    <row r="8" spans="1:14" ht="9" customHeight="1">
      <c r="A8" s="141">
        <v>5818</v>
      </c>
      <c r="B8" s="138" t="s">
        <v>53</v>
      </c>
      <c r="C8" s="139" t="s">
        <v>54</v>
      </c>
      <c r="D8" s="140">
        <v>5539</v>
      </c>
      <c r="E8" s="141">
        <v>55</v>
      </c>
      <c r="F8" s="139" t="s">
        <v>2</v>
      </c>
      <c r="G8" s="155" t="s">
        <v>119</v>
      </c>
      <c r="H8" s="143">
        <v>4426</v>
      </c>
      <c r="I8" s="144">
        <v>189</v>
      </c>
      <c r="J8" s="145">
        <v>924</v>
      </c>
      <c r="K8" s="143">
        <v>0</v>
      </c>
      <c r="L8" s="143">
        <v>0</v>
      </c>
      <c r="M8" s="165">
        <v>1113</v>
      </c>
      <c r="N8" s="58"/>
    </row>
    <row r="9" spans="1:14" ht="9" customHeight="1">
      <c r="A9" s="141">
        <v>5078</v>
      </c>
      <c r="B9" s="138" t="s">
        <v>0</v>
      </c>
      <c r="C9" s="139" t="s">
        <v>1</v>
      </c>
      <c r="D9" s="146">
        <v>43621</v>
      </c>
      <c r="E9" s="141">
        <v>55</v>
      </c>
      <c r="F9" s="139" t="s">
        <v>2</v>
      </c>
      <c r="G9" s="162" t="s">
        <v>116</v>
      </c>
      <c r="H9" s="143">
        <v>40643</v>
      </c>
      <c r="I9" s="144">
        <v>2086</v>
      </c>
      <c r="J9" s="145">
        <v>892</v>
      </c>
      <c r="K9" s="143">
        <v>0</v>
      </c>
      <c r="L9" s="143">
        <v>0</v>
      </c>
      <c r="M9" s="165">
        <v>2978</v>
      </c>
      <c r="N9" s="58"/>
    </row>
    <row r="10" spans="1:14" ht="9" customHeight="1">
      <c r="A10" s="141">
        <v>6082</v>
      </c>
      <c r="B10" s="138" t="s">
        <v>39</v>
      </c>
      <c r="C10" s="139" t="s">
        <v>40</v>
      </c>
      <c r="D10" s="140">
        <v>3637</v>
      </c>
      <c r="E10" s="141">
        <v>55</v>
      </c>
      <c r="F10" s="139" t="s">
        <v>2</v>
      </c>
      <c r="G10" s="161" t="s">
        <v>119</v>
      </c>
      <c r="H10" s="143">
        <v>2674</v>
      </c>
      <c r="I10" s="144">
        <v>171</v>
      </c>
      <c r="J10" s="145">
        <v>792</v>
      </c>
      <c r="K10" s="143">
        <v>0</v>
      </c>
      <c r="L10" s="143">
        <v>0</v>
      </c>
      <c r="M10" s="165">
        <v>963</v>
      </c>
      <c r="N10" s="58"/>
    </row>
    <row r="11" spans="1:14" ht="9" customHeight="1">
      <c r="A11" s="141">
        <v>5874</v>
      </c>
      <c r="B11" s="138" t="s">
        <v>6</v>
      </c>
      <c r="C11" s="139" t="s">
        <v>8</v>
      </c>
      <c r="D11" s="146">
        <v>6551</v>
      </c>
      <c r="E11" s="141">
        <v>55</v>
      </c>
      <c r="F11" s="139" t="s">
        <v>2</v>
      </c>
      <c r="G11" s="155" t="s">
        <v>119</v>
      </c>
      <c r="H11" s="143">
        <v>5170</v>
      </c>
      <c r="I11" s="144">
        <v>611</v>
      </c>
      <c r="J11" s="145">
        <v>770</v>
      </c>
      <c r="K11" s="143">
        <v>0</v>
      </c>
      <c r="L11" s="143">
        <v>0</v>
      </c>
      <c r="M11" s="165">
        <v>1381</v>
      </c>
      <c r="N11" s="58"/>
    </row>
    <row r="12" spans="1:14" ht="9" customHeight="1">
      <c r="A12" s="141">
        <v>2993</v>
      </c>
      <c r="B12" s="138" t="s">
        <v>31</v>
      </c>
      <c r="C12" s="139" t="s">
        <v>32</v>
      </c>
      <c r="D12" s="167">
        <v>49084</v>
      </c>
      <c r="E12" s="141">
        <v>55</v>
      </c>
      <c r="F12" s="139" t="s">
        <v>2</v>
      </c>
      <c r="G12" s="162" t="s">
        <v>116</v>
      </c>
      <c r="H12" s="143">
        <v>47323</v>
      </c>
      <c r="I12" s="144">
        <v>1103</v>
      </c>
      <c r="J12" s="145">
        <v>658</v>
      </c>
      <c r="K12" s="143">
        <v>0</v>
      </c>
      <c r="L12" s="143">
        <v>0</v>
      </c>
      <c r="M12" s="165">
        <v>1761</v>
      </c>
      <c r="N12" s="58"/>
    </row>
    <row r="13" spans="1:14" ht="9" customHeight="1">
      <c r="A13" s="141">
        <v>4204</v>
      </c>
      <c r="B13" s="138" t="s">
        <v>133</v>
      </c>
      <c r="C13" s="139" t="s">
        <v>134</v>
      </c>
      <c r="D13" s="140">
        <v>18787</v>
      </c>
      <c r="E13" s="160">
        <v>54</v>
      </c>
      <c r="F13" s="139" t="s">
        <v>22</v>
      </c>
      <c r="G13" s="163" t="s">
        <v>117</v>
      </c>
      <c r="H13" s="143">
        <v>17541</v>
      </c>
      <c r="I13" s="144">
        <v>680</v>
      </c>
      <c r="J13" s="145">
        <v>566</v>
      </c>
      <c r="K13" s="143">
        <v>0</v>
      </c>
      <c r="L13" s="143">
        <v>0</v>
      </c>
      <c r="M13" s="165">
        <v>1246</v>
      </c>
      <c r="N13" s="58"/>
    </row>
    <row r="14" spans="1:14" ht="9" customHeight="1">
      <c r="A14" s="141">
        <v>5078</v>
      </c>
      <c r="B14" s="138" t="s">
        <v>145</v>
      </c>
      <c r="C14" s="139" t="s">
        <v>146</v>
      </c>
      <c r="D14" s="167">
        <v>27407</v>
      </c>
      <c r="E14" s="141">
        <v>55</v>
      </c>
      <c r="F14" s="139" t="s">
        <v>2</v>
      </c>
      <c r="G14" s="162" t="s">
        <v>116</v>
      </c>
      <c r="H14" s="143">
        <v>26039</v>
      </c>
      <c r="I14" s="144">
        <v>850</v>
      </c>
      <c r="J14" s="145">
        <v>518</v>
      </c>
      <c r="K14" s="143">
        <v>0</v>
      </c>
      <c r="L14" s="143">
        <v>0</v>
      </c>
      <c r="M14" s="165">
        <v>1368</v>
      </c>
      <c r="N14" s="58"/>
    </row>
    <row r="15" spans="1:14" ht="9" customHeight="1">
      <c r="A15" s="141">
        <v>5176</v>
      </c>
      <c r="B15" s="138" t="s">
        <v>131</v>
      </c>
      <c r="C15" s="139" t="s">
        <v>132</v>
      </c>
      <c r="D15" s="140">
        <v>4781</v>
      </c>
      <c r="E15" s="141">
        <v>55</v>
      </c>
      <c r="F15" s="139" t="s">
        <v>2</v>
      </c>
      <c r="G15" s="155" t="s">
        <v>119</v>
      </c>
      <c r="H15" s="143">
        <v>4063</v>
      </c>
      <c r="I15" s="144">
        <v>296</v>
      </c>
      <c r="J15" s="145">
        <v>422</v>
      </c>
      <c r="K15" s="143">
        <v>0</v>
      </c>
      <c r="L15" s="143">
        <v>0</v>
      </c>
      <c r="M15" s="165">
        <v>718</v>
      </c>
      <c r="N15" s="58"/>
    </row>
    <row r="16" spans="1:14" ht="9" customHeight="1">
      <c r="A16" s="141">
        <v>6482</v>
      </c>
      <c r="B16" s="138" t="s">
        <v>137</v>
      </c>
      <c r="C16" s="139" t="s">
        <v>60</v>
      </c>
      <c r="D16" s="140">
        <v>11983</v>
      </c>
      <c r="E16" s="141">
        <v>54</v>
      </c>
      <c r="F16" s="139" t="s">
        <v>22</v>
      </c>
      <c r="G16" s="158" t="s">
        <v>118</v>
      </c>
      <c r="H16" s="143">
        <v>11201</v>
      </c>
      <c r="I16" s="144">
        <v>378</v>
      </c>
      <c r="J16" s="145">
        <v>404</v>
      </c>
      <c r="K16" s="143">
        <v>0</v>
      </c>
      <c r="L16" s="143">
        <v>0</v>
      </c>
      <c r="M16" s="165">
        <v>782</v>
      </c>
      <c r="N16" s="58"/>
    </row>
    <row r="17" spans="1:14" ht="9" customHeight="1">
      <c r="A17" s="141">
        <v>5873</v>
      </c>
      <c r="B17" s="138" t="s">
        <v>6</v>
      </c>
      <c r="C17" s="139" t="s">
        <v>7</v>
      </c>
      <c r="D17" s="140">
        <v>4124</v>
      </c>
      <c r="E17" s="141">
        <v>55</v>
      </c>
      <c r="F17" s="139" t="s">
        <v>2</v>
      </c>
      <c r="G17" s="161" t="s">
        <v>119</v>
      </c>
      <c r="H17" s="143">
        <v>3191</v>
      </c>
      <c r="I17" s="144">
        <v>643</v>
      </c>
      <c r="J17" s="145">
        <v>290</v>
      </c>
      <c r="K17" s="143">
        <v>0</v>
      </c>
      <c r="L17" s="143">
        <v>0</v>
      </c>
      <c r="M17" s="165">
        <v>933</v>
      </c>
      <c r="N17" s="58"/>
    </row>
    <row r="18" spans="1:14" ht="9" customHeight="1">
      <c r="A18" s="141">
        <v>4041</v>
      </c>
      <c r="B18" s="138" t="s">
        <v>149</v>
      </c>
      <c r="C18" s="139" t="s">
        <v>150</v>
      </c>
      <c r="D18" s="140">
        <v>16914</v>
      </c>
      <c r="E18" s="160">
        <v>54</v>
      </c>
      <c r="F18" s="139" t="s">
        <v>22</v>
      </c>
      <c r="G18" s="159" t="s">
        <v>117</v>
      </c>
      <c r="H18" s="143">
        <v>15538</v>
      </c>
      <c r="I18" s="144">
        <v>1104</v>
      </c>
      <c r="J18" s="145">
        <v>272</v>
      </c>
      <c r="K18" s="143">
        <v>0</v>
      </c>
      <c r="L18" s="143">
        <v>0</v>
      </c>
      <c r="M18" s="165">
        <v>1376</v>
      </c>
      <c r="N18" s="58"/>
    </row>
    <row r="19" spans="1:14" ht="9" customHeight="1">
      <c r="A19" s="141">
        <v>4177</v>
      </c>
      <c r="B19" s="138" t="s">
        <v>129</v>
      </c>
      <c r="C19" s="139" t="s">
        <v>130</v>
      </c>
      <c r="D19" s="140">
        <v>9423</v>
      </c>
      <c r="E19" s="160">
        <v>54</v>
      </c>
      <c r="F19" s="139" t="s">
        <v>22</v>
      </c>
      <c r="G19" s="164" t="s">
        <v>118</v>
      </c>
      <c r="H19" s="143">
        <v>8889</v>
      </c>
      <c r="I19" s="144">
        <v>320</v>
      </c>
      <c r="J19" s="145">
        <v>240</v>
      </c>
      <c r="K19" s="143">
        <v>0</v>
      </c>
      <c r="L19" s="143">
        <v>0</v>
      </c>
      <c r="M19" s="165">
        <v>560</v>
      </c>
      <c r="N19" s="58"/>
    </row>
    <row r="20" spans="1:14" ht="9" customHeight="1">
      <c r="A20" s="168">
        <v>1616</v>
      </c>
      <c r="B20" s="169" t="s">
        <v>47</v>
      </c>
      <c r="C20" s="170" t="s">
        <v>48</v>
      </c>
      <c r="D20" s="167">
        <v>11935</v>
      </c>
      <c r="E20" s="168">
        <v>55</v>
      </c>
      <c r="F20" s="170" t="s">
        <v>2</v>
      </c>
      <c r="G20" s="171" t="s">
        <v>118</v>
      </c>
      <c r="H20" s="172">
        <v>10937</v>
      </c>
      <c r="I20" s="173">
        <v>762</v>
      </c>
      <c r="J20" s="174">
        <v>236</v>
      </c>
      <c r="K20" s="172">
        <v>0</v>
      </c>
      <c r="L20" s="172">
        <v>0</v>
      </c>
      <c r="M20" s="175">
        <v>998</v>
      </c>
      <c r="N20" s="58"/>
    </row>
    <row r="21" spans="1:14" ht="9" customHeight="1">
      <c r="A21" s="141">
        <v>1033</v>
      </c>
      <c r="B21" s="138" t="s">
        <v>17</v>
      </c>
      <c r="C21" s="139" t="s">
        <v>18</v>
      </c>
      <c r="D21" s="140">
        <v>24322</v>
      </c>
      <c r="E21" s="141">
        <v>39</v>
      </c>
      <c r="F21" s="139" t="s">
        <v>19</v>
      </c>
      <c r="G21" s="159" t="s">
        <v>117</v>
      </c>
      <c r="H21" s="143">
        <v>23852</v>
      </c>
      <c r="I21" s="144">
        <v>244</v>
      </c>
      <c r="J21" s="145">
        <v>226</v>
      </c>
      <c r="K21" s="143">
        <v>0</v>
      </c>
      <c r="L21" s="143">
        <v>0</v>
      </c>
      <c r="M21" s="165">
        <v>470</v>
      </c>
      <c r="N21" s="58"/>
    </row>
    <row r="22" spans="1:14" ht="9" customHeight="1">
      <c r="A22" s="141">
        <v>5822</v>
      </c>
      <c r="B22" s="138" t="s">
        <v>49</v>
      </c>
      <c r="C22" s="139" t="s">
        <v>50</v>
      </c>
      <c r="D22" s="140">
        <v>1872</v>
      </c>
      <c r="E22" s="141">
        <v>55</v>
      </c>
      <c r="F22" s="139" t="s">
        <v>2</v>
      </c>
      <c r="G22" s="142" t="s">
        <v>120</v>
      </c>
      <c r="H22" s="143">
        <v>1554</v>
      </c>
      <c r="I22" s="144">
        <v>154</v>
      </c>
      <c r="J22" s="145">
        <v>164</v>
      </c>
      <c r="K22" s="143">
        <v>0</v>
      </c>
      <c r="L22" s="143">
        <v>0</v>
      </c>
      <c r="M22" s="165">
        <v>318</v>
      </c>
      <c r="N22" s="58"/>
    </row>
    <row r="23" spans="1:14" ht="9" customHeight="1">
      <c r="A23" s="141">
        <v>5707</v>
      </c>
      <c r="B23" s="138" t="s">
        <v>13</v>
      </c>
      <c r="C23" s="139" t="s">
        <v>14</v>
      </c>
      <c r="D23" s="146">
        <v>3998</v>
      </c>
      <c r="E23" s="141">
        <v>55</v>
      </c>
      <c r="F23" s="139" t="s">
        <v>2</v>
      </c>
      <c r="G23" s="155" t="s">
        <v>119</v>
      </c>
      <c r="H23" s="143">
        <v>3676</v>
      </c>
      <c r="I23" s="144">
        <v>192</v>
      </c>
      <c r="J23" s="145">
        <v>130</v>
      </c>
      <c r="K23" s="143">
        <v>0</v>
      </c>
      <c r="L23" s="143">
        <v>0</v>
      </c>
      <c r="M23" s="165">
        <v>322</v>
      </c>
      <c r="N23" s="58"/>
    </row>
    <row r="24" spans="1:14" ht="9" customHeight="1">
      <c r="A24" s="141">
        <v>4663</v>
      </c>
      <c r="B24" s="138" t="s">
        <v>37</v>
      </c>
      <c r="C24" s="139" t="s">
        <v>38</v>
      </c>
      <c r="D24" s="140">
        <v>11271</v>
      </c>
      <c r="E24" s="141">
        <v>39</v>
      </c>
      <c r="F24" s="139" t="s">
        <v>19</v>
      </c>
      <c r="G24" s="158" t="s">
        <v>118</v>
      </c>
      <c r="H24" s="143">
        <v>10525</v>
      </c>
      <c r="I24" s="144">
        <v>637</v>
      </c>
      <c r="J24" s="145">
        <v>109</v>
      </c>
      <c r="K24" s="143">
        <v>0</v>
      </c>
      <c r="L24" s="143">
        <v>0</v>
      </c>
      <c r="M24" s="165">
        <v>746</v>
      </c>
      <c r="N24" s="58"/>
    </row>
    <row r="25" spans="1:14" ht="9" customHeight="1">
      <c r="A25" s="141">
        <v>5185</v>
      </c>
      <c r="B25" s="138" t="s">
        <v>24</v>
      </c>
      <c r="C25" s="139" t="s">
        <v>8</v>
      </c>
      <c r="D25" s="140">
        <v>2733</v>
      </c>
      <c r="E25" s="141">
        <v>55</v>
      </c>
      <c r="F25" s="139" t="s">
        <v>2</v>
      </c>
      <c r="G25" s="157" t="s">
        <v>119</v>
      </c>
      <c r="H25" s="143">
        <v>2533</v>
      </c>
      <c r="I25" s="144">
        <v>120</v>
      </c>
      <c r="J25" s="145">
        <v>80</v>
      </c>
      <c r="K25" s="143">
        <v>0</v>
      </c>
      <c r="L25" s="143">
        <v>0</v>
      </c>
      <c r="M25" s="165">
        <v>200</v>
      </c>
      <c r="N25" s="58"/>
    </row>
    <row r="26" spans="1:14" ht="9" customHeight="1">
      <c r="A26" s="141">
        <v>5835</v>
      </c>
      <c r="B26" s="138" t="s">
        <v>154</v>
      </c>
      <c r="C26" s="139" t="s">
        <v>155</v>
      </c>
      <c r="D26" s="140">
        <v>1593</v>
      </c>
      <c r="E26" s="141">
        <v>54</v>
      </c>
      <c r="F26" s="139" t="s">
        <v>22</v>
      </c>
      <c r="G26" s="156" t="s">
        <v>120</v>
      </c>
      <c r="H26" s="143">
        <v>1417</v>
      </c>
      <c r="I26" s="144">
        <v>96</v>
      </c>
      <c r="J26" s="145">
        <v>80</v>
      </c>
      <c r="K26" s="143">
        <v>0</v>
      </c>
      <c r="L26" s="143">
        <v>0</v>
      </c>
      <c r="M26" s="165">
        <v>176</v>
      </c>
      <c r="N26" s="58"/>
    </row>
    <row r="27" spans="1:14" s="137" customFormat="1" ht="9" customHeight="1">
      <c r="A27" s="149">
        <v>6275</v>
      </c>
      <c r="B27" s="147" t="s">
        <v>61</v>
      </c>
      <c r="C27" s="148" t="s">
        <v>63</v>
      </c>
      <c r="D27" s="146">
        <v>454</v>
      </c>
      <c r="E27" s="149">
        <v>55</v>
      </c>
      <c r="F27" s="148" t="s">
        <v>2</v>
      </c>
      <c r="G27" s="150" t="s">
        <v>120</v>
      </c>
      <c r="H27" s="151">
        <v>334</v>
      </c>
      <c r="I27" s="152">
        <v>68</v>
      </c>
      <c r="J27" s="153">
        <v>52</v>
      </c>
      <c r="K27" s="151">
        <v>0</v>
      </c>
      <c r="L27" s="151">
        <v>0</v>
      </c>
      <c r="M27" s="166">
        <v>120</v>
      </c>
      <c r="N27" s="136"/>
    </row>
    <row r="28" spans="1:14" ht="9" customHeight="1">
      <c r="A28" s="168">
        <v>5966</v>
      </c>
      <c r="B28" s="169" t="s">
        <v>147</v>
      </c>
      <c r="C28" s="170" t="s">
        <v>148</v>
      </c>
      <c r="D28" s="167">
        <v>434</v>
      </c>
      <c r="E28" s="168">
        <v>55</v>
      </c>
      <c r="F28" s="170" t="s">
        <v>2</v>
      </c>
      <c r="G28" s="176" t="s">
        <v>120</v>
      </c>
      <c r="H28" s="172">
        <v>340</v>
      </c>
      <c r="I28" s="173">
        <v>50</v>
      </c>
      <c r="J28" s="174">
        <v>44</v>
      </c>
      <c r="K28" s="172">
        <v>0</v>
      </c>
      <c r="L28" s="172">
        <v>0</v>
      </c>
      <c r="M28" s="175">
        <v>94</v>
      </c>
      <c r="N28" s="58"/>
    </row>
    <row r="29" spans="1:14" s="137" customFormat="1" ht="9" customHeight="1">
      <c r="A29" s="149">
        <v>6517</v>
      </c>
      <c r="B29" s="147" t="s">
        <v>43</v>
      </c>
      <c r="C29" s="148" t="s">
        <v>44</v>
      </c>
      <c r="D29" s="146">
        <v>161</v>
      </c>
      <c r="E29" s="149">
        <v>55</v>
      </c>
      <c r="F29" s="148" t="s">
        <v>2</v>
      </c>
      <c r="G29" s="150" t="s">
        <v>120</v>
      </c>
      <c r="H29" s="151">
        <v>42</v>
      </c>
      <c r="I29" s="152">
        <v>79</v>
      </c>
      <c r="J29" s="153">
        <v>40</v>
      </c>
      <c r="K29" s="151">
        <v>0</v>
      </c>
      <c r="L29" s="151">
        <v>0</v>
      </c>
      <c r="M29" s="166">
        <v>119</v>
      </c>
      <c r="N29" s="136"/>
    </row>
    <row r="30" spans="1:14" ht="9" customHeight="1">
      <c r="A30" s="141">
        <v>6550</v>
      </c>
      <c r="B30" s="138" t="s">
        <v>135</v>
      </c>
      <c r="C30" s="139" t="s">
        <v>136</v>
      </c>
      <c r="D30" s="140">
        <v>90</v>
      </c>
      <c r="E30" s="141">
        <v>55</v>
      </c>
      <c r="F30" s="139" t="s">
        <v>2</v>
      </c>
      <c r="G30" s="142" t="s">
        <v>120</v>
      </c>
      <c r="H30" s="143">
        <v>0</v>
      </c>
      <c r="I30" s="144">
        <v>50</v>
      </c>
      <c r="J30" s="145">
        <v>40</v>
      </c>
      <c r="K30" s="143">
        <v>0</v>
      </c>
      <c r="L30" s="143">
        <v>0</v>
      </c>
      <c r="M30" s="165">
        <v>90</v>
      </c>
      <c r="N30" s="58"/>
    </row>
    <row r="31" spans="1:14" ht="9" customHeight="1">
      <c r="A31" s="141">
        <v>6276</v>
      </c>
      <c r="B31" s="138" t="s">
        <v>61</v>
      </c>
      <c r="C31" s="139" t="s">
        <v>62</v>
      </c>
      <c r="D31" s="140">
        <v>592</v>
      </c>
      <c r="E31" s="141">
        <v>55</v>
      </c>
      <c r="F31" s="139" t="s">
        <v>2</v>
      </c>
      <c r="G31" s="142" t="s">
        <v>120</v>
      </c>
      <c r="H31" s="143">
        <v>486</v>
      </c>
      <c r="I31" s="144">
        <v>70</v>
      </c>
      <c r="J31" s="145">
        <v>36</v>
      </c>
      <c r="K31" s="143">
        <v>0</v>
      </c>
      <c r="L31" s="143">
        <v>0</v>
      </c>
      <c r="M31" s="165">
        <v>106</v>
      </c>
      <c r="N31" s="58"/>
    </row>
    <row r="32" spans="1:14" ht="9" customHeight="1">
      <c r="A32" s="141">
        <v>4684</v>
      </c>
      <c r="B32" s="138" t="s">
        <v>15</v>
      </c>
      <c r="C32" s="139" t="s">
        <v>16</v>
      </c>
      <c r="D32" s="140">
        <v>1378</v>
      </c>
      <c r="E32" s="141">
        <v>55</v>
      </c>
      <c r="F32" s="139" t="s">
        <v>2</v>
      </c>
      <c r="G32" s="142" t="s">
        <v>120</v>
      </c>
      <c r="H32" s="143">
        <v>1342</v>
      </c>
      <c r="I32" s="144">
        <v>6</v>
      </c>
      <c r="J32" s="145">
        <v>30</v>
      </c>
      <c r="K32" s="143">
        <v>0</v>
      </c>
      <c r="L32" s="143">
        <v>0</v>
      </c>
      <c r="M32" s="165">
        <v>36</v>
      </c>
      <c r="N32" s="58"/>
    </row>
    <row r="33" spans="1:14" s="137" customFormat="1" ht="9" customHeight="1">
      <c r="A33" s="149">
        <v>5154</v>
      </c>
      <c r="B33" s="147" t="s">
        <v>55</v>
      </c>
      <c r="C33" s="148" t="s">
        <v>56</v>
      </c>
      <c r="D33" s="146">
        <v>1861</v>
      </c>
      <c r="E33" s="149">
        <v>55</v>
      </c>
      <c r="F33" s="148" t="s">
        <v>2</v>
      </c>
      <c r="G33" s="150" t="s">
        <v>120</v>
      </c>
      <c r="H33" s="151">
        <v>1751</v>
      </c>
      <c r="I33" s="152">
        <v>86</v>
      </c>
      <c r="J33" s="153">
        <v>24</v>
      </c>
      <c r="K33" s="151">
        <v>0</v>
      </c>
      <c r="L33" s="151">
        <v>0</v>
      </c>
      <c r="M33" s="166">
        <v>110</v>
      </c>
      <c r="N33" s="136"/>
    </row>
    <row r="34" spans="1:14" ht="9" customHeight="1">
      <c r="A34" s="141">
        <v>5453</v>
      </c>
      <c r="B34" s="138" t="s">
        <v>57</v>
      </c>
      <c r="C34" s="139" t="s">
        <v>58</v>
      </c>
      <c r="D34" s="140">
        <v>2049</v>
      </c>
      <c r="E34" s="141">
        <v>55</v>
      </c>
      <c r="F34" s="139" t="s">
        <v>2</v>
      </c>
      <c r="G34" s="142" t="s">
        <v>120</v>
      </c>
      <c r="H34" s="143">
        <v>1953</v>
      </c>
      <c r="I34" s="144">
        <v>72</v>
      </c>
      <c r="J34" s="145">
        <v>24</v>
      </c>
      <c r="K34" s="143">
        <v>0</v>
      </c>
      <c r="L34" s="143">
        <v>0</v>
      </c>
      <c r="M34" s="165">
        <v>96</v>
      </c>
      <c r="N34" s="58"/>
    </row>
    <row r="35" spans="1:14" s="137" customFormat="1" ht="9" customHeight="1">
      <c r="A35" s="141">
        <v>6277</v>
      </c>
      <c r="B35" s="138" t="s">
        <v>3</v>
      </c>
      <c r="C35" s="139" t="s">
        <v>4</v>
      </c>
      <c r="D35" s="140">
        <v>272</v>
      </c>
      <c r="E35" s="141">
        <v>55</v>
      </c>
      <c r="F35" s="139" t="s">
        <v>2</v>
      </c>
      <c r="G35" s="142" t="s">
        <v>120</v>
      </c>
      <c r="H35" s="143">
        <v>216</v>
      </c>
      <c r="I35" s="144">
        <v>36</v>
      </c>
      <c r="J35" s="145">
        <v>20</v>
      </c>
      <c r="K35" s="143">
        <v>0</v>
      </c>
      <c r="L35" s="143">
        <v>0</v>
      </c>
      <c r="M35" s="165">
        <v>56</v>
      </c>
      <c r="N35" s="136"/>
    </row>
    <row r="36" spans="1:14" ht="9" customHeight="1">
      <c r="A36" s="141">
        <v>6577</v>
      </c>
      <c r="B36" s="138" t="s">
        <v>153</v>
      </c>
      <c r="C36" s="139" t="s">
        <v>161</v>
      </c>
      <c r="D36" s="140">
        <v>18</v>
      </c>
      <c r="E36" s="141">
        <v>55</v>
      </c>
      <c r="F36" s="139" t="s">
        <v>2</v>
      </c>
      <c r="G36" s="156" t="s">
        <v>120</v>
      </c>
      <c r="H36" s="143">
        <v>0</v>
      </c>
      <c r="I36" s="144">
        <v>0</v>
      </c>
      <c r="J36" s="145">
        <v>18</v>
      </c>
      <c r="K36" s="143">
        <v>0</v>
      </c>
      <c r="L36" s="143">
        <v>0</v>
      </c>
      <c r="M36" s="165">
        <v>18</v>
      </c>
      <c r="N36" s="58"/>
    </row>
    <row r="37" spans="1:14" s="137" customFormat="1" ht="9" customHeight="1">
      <c r="A37" s="141">
        <v>5812</v>
      </c>
      <c r="B37" s="138" t="s">
        <v>33</v>
      </c>
      <c r="C37" s="139" t="s">
        <v>34</v>
      </c>
      <c r="D37" s="140">
        <v>248</v>
      </c>
      <c r="E37" s="141">
        <v>54</v>
      </c>
      <c r="F37" s="139" t="s">
        <v>22</v>
      </c>
      <c r="G37" s="142" t="s">
        <v>120</v>
      </c>
      <c r="H37" s="143">
        <v>236</v>
      </c>
      <c r="I37" s="144">
        <v>0</v>
      </c>
      <c r="J37" s="145">
        <v>12</v>
      </c>
      <c r="K37" s="143">
        <v>0</v>
      </c>
      <c r="L37" s="143">
        <v>0</v>
      </c>
      <c r="M37" s="165">
        <v>12</v>
      </c>
      <c r="N37" s="136"/>
    </row>
    <row r="38" spans="1:14" ht="9" customHeight="1">
      <c r="A38" s="141">
        <v>5811</v>
      </c>
      <c r="B38" s="138" t="s">
        <v>20</v>
      </c>
      <c r="C38" s="139" t="s">
        <v>23</v>
      </c>
      <c r="D38" s="167">
        <v>32</v>
      </c>
      <c r="E38" s="141">
        <v>55</v>
      </c>
      <c r="F38" s="139" t="s">
        <v>2</v>
      </c>
      <c r="G38" s="142" t="s">
        <v>120</v>
      </c>
      <c r="H38" s="143">
        <v>24</v>
      </c>
      <c r="I38" s="144">
        <v>0</v>
      </c>
      <c r="J38" s="145">
        <v>8</v>
      </c>
      <c r="K38" s="143">
        <v>0</v>
      </c>
      <c r="L38" s="143">
        <v>0</v>
      </c>
      <c r="M38" s="165">
        <v>8</v>
      </c>
      <c r="N38" s="58"/>
    </row>
    <row r="39" spans="1:14" s="137" customFormat="1" ht="9" customHeight="1">
      <c r="A39" s="141">
        <v>6366</v>
      </c>
      <c r="B39" s="138" t="s">
        <v>3</v>
      </c>
      <c r="C39" s="139" t="s">
        <v>5</v>
      </c>
      <c r="D39" s="146">
        <v>62</v>
      </c>
      <c r="E39" s="141">
        <v>55</v>
      </c>
      <c r="F39" s="139" t="s">
        <v>2</v>
      </c>
      <c r="G39" s="142" t="s">
        <v>120</v>
      </c>
      <c r="H39" s="143">
        <v>62</v>
      </c>
      <c r="I39" s="144">
        <v>0</v>
      </c>
      <c r="J39" s="145">
        <v>0</v>
      </c>
      <c r="K39" s="143">
        <v>0</v>
      </c>
      <c r="L39" s="143">
        <v>0</v>
      </c>
      <c r="M39" s="165">
        <v>0</v>
      </c>
      <c r="N39" s="136"/>
    </row>
    <row r="40" spans="1:14" ht="9" customHeight="1">
      <c r="A40" s="141">
        <v>4984</v>
      </c>
      <c r="B40" s="138" t="s">
        <v>9</v>
      </c>
      <c r="C40" s="139" t="s">
        <v>10</v>
      </c>
      <c r="D40" s="140">
        <v>393</v>
      </c>
      <c r="E40" s="141">
        <v>55</v>
      </c>
      <c r="F40" s="139" t="s">
        <v>2</v>
      </c>
      <c r="G40" s="142" t="s">
        <v>120</v>
      </c>
      <c r="H40" s="143">
        <v>393</v>
      </c>
      <c r="I40" s="144">
        <v>0</v>
      </c>
      <c r="J40" s="145">
        <v>0</v>
      </c>
      <c r="K40" s="143">
        <v>0</v>
      </c>
      <c r="L40" s="143">
        <v>0</v>
      </c>
      <c r="M40" s="165">
        <v>0</v>
      </c>
      <c r="N40" s="58"/>
    </row>
    <row r="41" spans="1:14" s="137" customFormat="1" ht="9" customHeight="1">
      <c r="A41" s="141">
        <v>6365</v>
      </c>
      <c r="B41" s="138" t="s">
        <v>11</v>
      </c>
      <c r="C41" s="139" t="s">
        <v>12</v>
      </c>
      <c r="D41" s="146">
        <v>34</v>
      </c>
      <c r="E41" s="141">
        <v>55</v>
      </c>
      <c r="F41" s="139" t="s">
        <v>2</v>
      </c>
      <c r="G41" s="142" t="s">
        <v>120</v>
      </c>
      <c r="H41" s="143">
        <v>34</v>
      </c>
      <c r="I41" s="144">
        <v>0</v>
      </c>
      <c r="J41" s="145">
        <v>0</v>
      </c>
      <c r="K41" s="143">
        <v>0</v>
      </c>
      <c r="L41" s="143">
        <v>0</v>
      </c>
      <c r="M41" s="165">
        <v>0</v>
      </c>
      <c r="N41" s="136"/>
    </row>
    <row r="42" spans="1:14" ht="9" customHeight="1">
      <c r="A42" s="141">
        <v>5810</v>
      </c>
      <c r="B42" s="138" t="s">
        <v>20</v>
      </c>
      <c r="C42" s="139" t="s">
        <v>21</v>
      </c>
      <c r="D42" s="140">
        <v>48</v>
      </c>
      <c r="E42" s="141">
        <v>55</v>
      </c>
      <c r="F42" s="139" t="s">
        <v>2</v>
      </c>
      <c r="G42" s="142" t="s">
        <v>120</v>
      </c>
      <c r="H42" s="143">
        <v>38</v>
      </c>
      <c r="I42" s="144">
        <v>10</v>
      </c>
      <c r="J42" s="145">
        <v>0</v>
      </c>
      <c r="K42" s="143">
        <v>0</v>
      </c>
      <c r="L42" s="143">
        <v>0</v>
      </c>
      <c r="M42" s="165">
        <v>10</v>
      </c>
      <c r="N42" s="58"/>
    </row>
    <row r="43" spans="1:14" s="137" customFormat="1" ht="9" customHeight="1">
      <c r="A43" s="141">
        <v>6278</v>
      </c>
      <c r="B43" s="138" t="s">
        <v>35</v>
      </c>
      <c r="C43" s="139" t="s">
        <v>36</v>
      </c>
      <c r="D43" s="146">
        <v>74</v>
      </c>
      <c r="E43" s="141">
        <v>55</v>
      </c>
      <c r="F43" s="139" t="s">
        <v>2</v>
      </c>
      <c r="G43" s="142" t="s">
        <v>120</v>
      </c>
      <c r="H43" s="143">
        <v>74</v>
      </c>
      <c r="I43" s="144">
        <v>0</v>
      </c>
      <c r="J43" s="145">
        <v>0</v>
      </c>
      <c r="K43" s="143">
        <v>0</v>
      </c>
      <c r="L43" s="143">
        <v>0</v>
      </c>
      <c r="M43" s="165">
        <v>0</v>
      </c>
      <c r="N43" s="136"/>
    </row>
    <row r="44" spans="1:14" ht="9" customHeight="1">
      <c r="A44" s="168">
        <v>5709</v>
      </c>
      <c r="B44" s="169" t="s">
        <v>59</v>
      </c>
      <c r="C44" s="170" t="s">
        <v>60</v>
      </c>
      <c r="D44" s="167">
        <v>254</v>
      </c>
      <c r="E44" s="168">
        <v>55</v>
      </c>
      <c r="F44" s="170" t="s">
        <v>2</v>
      </c>
      <c r="G44" s="176" t="s">
        <v>120</v>
      </c>
      <c r="H44" s="172">
        <v>236</v>
      </c>
      <c r="I44" s="173">
        <v>18</v>
      </c>
      <c r="J44" s="174">
        <v>0</v>
      </c>
      <c r="K44" s="172">
        <v>0</v>
      </c>
      <c r="L44" s="172">
        <v>0</v>
      </c>
      <c r="M44" s="175">
        <v>18</v>
      </c>
      <c r="N44" s="58"/>
    </row>
    <row r="45" spans="1:14" ht="9" customHeight="1">
      <c r="A45" s="149">
        <v>3110</v>
      </c>
      <c r="B45" s="147" t="s">
        <v>66</v>
      </c>
      <c r="C45" s="148" t="s">
        <v>67</v>
      </c>
      <c r="D45" s="146">
        <v>3573</v>
      </c>
      <c r="E45" s="149">
        <v>55</v>
      </c>
      <c r="F45" s="148" t="s">
        <v>2</v>
      </c>
      <c r="G45" s="154" t="s">
        <v>119</v>
      </c>
      <c r="H45" s="151">
        <v>3567</v>
      </c>
      <c r="I45" s="152">
        <v>6</v>
      </c>
      <c r="J45" s="153">
        <v>0</v>
      </c>
      <c r="K45" s="151">
        <v>0</v>
      </c>
      <c r="L45" s="151">
        <v>0</v>
      </c>
      <c r="M45" s="166">
        <v>6</v>
      </c>
      <c r="N45" s="58"/>
    </row>
    <row r="46" spans="1:14" ht="9" customHeight="1">
      <c r="A46" s="141">
        <v>3111</v>
      </c>
      <c r="B46" s="138" t="s">
        <v>66</v>
      </c>
      <c r="C46" s="139" t="s">
        <v>68</v>
      </c>
      <c r="D46" s="140">
        <v>5354</v>
      </c>
      <c r="E46" s="141">
        <v>55</v>
      </c>
      <c r="F46" s="139" t="s">
        <v>2</v>
      </c>
      <c r="G46" s="155" t="s">
        <v>119</v>
      </c>
      <c r="H46" s="143">
        <v>5326</v>
      </c>
      <c r="I46" s="144">
        <v>28</v>
      </c>
      <c r="J46" s="145">
        <v>0</v>
      </c>
      <c r="K46" s="143">
        <v>0</v>
      </c>
      <c r="L46" s="143">
        <v>0</v>
      </c>
      <c r="M46" s="165">
        <v>28</v>
      </c>
      <c r="N46" s="58"/>
    </row>
    <row r="47" spans="1:14" ht="9" customHeight="1">
      <c r="A47" s="141">
        <v>6481</v>
      </c>
      <c r="B47" s="138" t="s">
        <v>72</v>
      </c>
      <c r="C47" s="139" t="s">
        <v>73</v>
      </c>
      <c r="D47" s="140">
        <v>110</v>
      </c>
      <c r="E47" s="141">
        <v>55</v>
      </c>
      <c r="F47" s="139" t="s">
        <v>2</v>
      </c>
      <c r="G47" s="142" t="s">
        <v>120</v>
      </c>
      <c r="H47" s="143">
        <v>78</v>
      </c>
      <c r="I47" s="144">
        <v>32</v>
      </c>
      <c r="J47" s="145">
        <v>0</v>
      </c>
      <c r="K47" s="143">
        <v>0</v>
      </c>
      <c r="L47" s="143">
        <v>0</v>
      </c>
      <c r="M47" s="165">
        <v>32</v>
      </c>
      <c r="N47" s="58"/>
    </row>
    <row r="48" spans="1:14" ht="9" customHeight="1">
      <c r="A48" s="64"/>
      <c r="B48" s="58"/>
      <c r="C48" s="58"/>
      <c r="D48" s="52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1:14" ht="9" customHeight="1">
      <c r="A49" s="65" t="s">
        <v>87</v>
      </c>
      <c r="B49" s="66" t="s">
        <v>88</v>
      </c>
      <c r="C49" s="67">
        <f>SUM(C50:C53)</f>
        <v>44</v>
      </c>
      <c r="D49" s="135" t="s">
        <v>93</v>
      </c>
      <c r="E49" s="69" t="s">
        <v>94</v>
      </c>
      <c r="F49" s="70" t="s">
        <v>95</v>
      </c>
      <c r="G49" s="71">
        <v>600000</v>
      </c>
      <c r="H49" s="72" t="s">
        <v>99</v>
      </c>
      <c r="I49" s="72" t="s">
        <v>100</v>
      </c>
      <c r="J49" s="70" t="s">
        <v>101</v>
      </c>
      <c r="K49" s="73" t="s">
        <v>102</v>
      </c>
      <c r="L49" s="73" t="s">
        <v>103</v>
      </c>
      <c r="M49" s="73"/>
      <c r="N49" s="58"/>
    </row>
    <row r="50" spans="1:14" ht="9" customHeight="1">
      <c r="A50" s="74"/>
      <c r="B50" s="66" t="s">
        <v>90</v>
      </c>
      <c r="C50" s="86">
        <f>COUNTIFS(E3:E47,"=54")</f>
        <v>6</v>
      </c>
      <c r="D50" s="135"/>
      <c r="E50" s="69" t="s">
        <v>94</v>
      </c>
      <c r="F50" s="70" t="s">
        <v>96</v>
      </c>
      <c r="G50" s="71">
        <v>300000</v>
      </c>
      <c r="H50" s="72" t="s">
        <v>99</v>
      </c>
      <c r="I50" s="71">
        <v>599999</v>
      </c>
      <c r="J50" s="70" t="s">
        <v>101</v>
      </c>
      <c r="K50" s="73" t="s">
        <v>76</v>
      </c>
      <c r="L50" s="73" t="s">
        <v>104</v>
      </c>
      <c r="M50" s="73"/>
      <c r="N50" s="58"/>
    </row>
    <row r="51" spans="1:14" ht="9" customHeight="1">
      <c r="A51" s="74"/>
      <c r="B51" s="66" t="s">
        <v>91</v>
      </c>
      <c r="C51" s="86">
        <f>COUNTIFS(E3:E46,"=39")</f>
        <v>2</v>
      </c>
      <c r="D51" s="135"/>
      <c r="E51" s="69" t="s">
        <v>94</v>
      </c>
      <c r="F51" s="70" t="s">
        <v>97</v>
      </c>
      <c r="G51" s="71">
        <v>150000</v>
      </c>
      <c r="H51" s="72" t="s">
        <v>99</v>
      </c>
      <c r="I51" s="71">
        <v>299999</v>
      </c>
      <c r="J51" s="70" t="s">
        <v>101</v>
      </c>
      <c r="K51" s="73" t="s">
        <v>77</v>
      </c>
      <c r="L51" s="73" t="s">
        <v>105</v>
      </c>
      <c r="M51" s="73"/>
      <c r="N51" s="58"/>
    </row>
    <row r="52" spans="1:14" ht="9" customHeight="1">
      <c r="A52" s="74"/>
      <c r="B52" s="66" t="s">
        <v>92</v>
      </c>
      <c r="C52" s="86">
        <f>COUNTIFS(E3:E47,"=55")</f>
        <v>36</v>
      </c>
      <c r="D52" s="135"/>
      <c r="E52" s="69" t="s">
        <v>94</v>
      </c>
      <c r="F52" s="70" t="s">
        <v>98</v>
      </c>
      <c r="G52" s="71">
        <v>60000</v>
      </c>
      <c r="H52" s="72" t="s">
        <v>99</v>
      </c>
      <c r="I52" s="71">
        <v>149999</v>
      </c>
      <c r="J52" s="70" t="s">
        <v>101</v>
      </c>
      <c r="K52" s="73" t="s">
        <v>80</v>
      </c>
      <c r="L52" s="73" t="s">
        <v>106</v>
      </c>
      <c r="M52" s="73"/>
      <c r="N52" s="58"/>
    </row>
    <row r="53" spans="1:14" ht="9" customHeight="1">
      <c r="A53" s="101"/>
      <c r="B53" s="102"/>
      <c r="C53" s="103"/>
      <c r="D53" s="135"/>
      <c r="E53" s="69">
        <f>COUNTIFS(G4:G47,"♠")</f>
        <v>4</v>
      </c>
      <c r="F53" s="76" t="s">
        <v>159</v>
      </c>
      <c r="G53" s="71">
        <v>30000</v>
      </c>
      <c r="H53" s="72" t="s">
        <v>99</v>
      </c>
      <c r="I53" s="71">
        <v>59999</v>
      </c>
      <c r="J53" s="70" t="s">
        <v>101</v>
      </c>
      <c r="K53" s="73" t="s">
        <v>81</v>
      </c>
      <c r="L53" s="73" t="s">
        <v>107</v>
      </c>
      <c r="M53" s="73"/>
      <c r="N53" s="58"/>
    </row>
    <row r="54" spans="1:14" ht="9" customHeight="1">
      <c r="A54" s="64"/>
      <c r="B54" s="58"/>
      <c r="C54" s="58"/>
      <c r="D54" s="135"/>
      <c r="E54" s="69">
        <f>COUNTIFS(G4:G47,"♥")+1</f>
        <v>5</v>
      </c>
      <c r="F54" s="77" t="s">
        <v>158</v>
      </c>
      <c r="G54" s="71">
        <v>15000</v>
      </c>
      <c r="H54" s="72" t="s">
        <v>99</v>
      </c>
      <c r="I54" s="71">
        <v>29999</v>
      </c>
      <c r="J54" s="70" t="s">
        <v>101</v>
      </c>
      <c r="K54" s="73" t="s">
        <v>82</v>
      </c>
      <c r="L54" s="73" t="s">
        <v>108</v>
      </c>
      <c r="M54" s="73"/>
      <c r="N54" s="58"/>
    </row>
    <row r="55" spans="1:14" ht="9" customHeight="1">
      <c r="A55" s="64"/>
      <c r="B55" s="58"/>
      <c r="C55" s="58"/>
      <c r="D55" s="135"/>
      <c r="E55" s="69">
        <f>COUNTIFS(G4:G47,"♦")+1</f>
        <v>5</v>
      </c>
      <c r="F55" s="78" t="s">
        <v>157</v>
      </c>
      <c r="G55" s="71">
        <v>7000</v>
      </c>
      <c r="H55" s="72" t="s">
        <v>99</v>
      </c>
      <c r="I55" s="71">
        <v>14999</v>
      </c>
      <c r="J55" s="70" t="s">
        <v>101</v>
      </c>
      <c r="K55" s="73" t="s">
        <v>83</v>
      </c>
      <c r="L55" s="73" t="s">
        <v>109</v>
      </c>
      <c r="M55" s="73"/>
      <c r="N55" s="58"/>
    </row>
    <row r="56" spans="1:14" ht="9" customHeight="1">
      <c r="A56" s="64"/>
      <c r="B56" s="58"/>
      <c r="C56" s="58"/>
      <c r="D56" s="135"/>
      <c r="E56" s="69">
        <f>COUNTIFS(G4:G47,"♣")</f>
        <v>9</v>
      </c>
      <c r="F56" s="79" t="s">
        <v>156</v>
      </c>
      <c r="G56" s="71">
        <v>2500</v>
      </c>
      <c r="H56" s="72" t="s">
        <v>99</v>
      </c>
      <c r="I56" s="71">
        <v>6999</v>
      </c>
      <c r="J56" s="70" t="s">
        <v>101</v>
      </c>
      <c r="K56" s="73" t="s">
        <v>84</v>
      </c>
      <c r="L56" s="73" t="s">
        <v>110</v>
      </c>
      <c r="M56" s="73"/>
      <c r="N56" s="58"/>
    </row>
    <row r="57" spans="1:14" ht="9" customHeight="1">
      <c r="A57" s="64"/>
      <c r="B57" s="58"/>
      <c r="C57" s="58"/>
      <c r="D57" s="135"/>
      <c r="E57" s="69">
        <f>COUNTIFS(G4:G47,"A")</f>
        <v>21</v>
      </c>
      <c r="F57" s="80" t="s">
        <v>142</v>
      </c>
      <c r="G57" s="72">
        <v>0</v>
      </c>
      <c r="H57" s="72" t="s">
        <v>99</v>
      </c>
      <c r="I57" s="71">
        <v>2499</v>
      </c>
      <c r="J57" s="70" t="s">
        <v>101</v>
      </c>
      <c r="K57" s="73" t="s">
        <v>85</v>
      </c>
      <c r="L57" s="73" t="s">
        <v>111</v>
      </c>
      <c r="M57" s="73"/>
      <c r="N57" s="58"/>
    </row>
    <row r="58" spans="1:14" ht="9" customHeight="1">
      <c r="E58" s="87">
        <f>SUM(E49:E57)</f>
        <v>44</v>
      </c>
    </row>
  </sheetData>
  <mergeCells count="1">
    <mergeCell ref="A1:M1"/>
  </mergeCells>
  <phoneticPr fontId="2" type="noConversion"/>
  <pageMargins left="0.15944881889763785" right="0.15944881889763785" top="0.21259842519685043" bottom="0.21259842519685043" header="0.10629921259842522" footer="0"/>
  <pageSetup paperSize="9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showRuler="0" zoomScale="150" zoomScaleNormal="150" zoomScalePageLayoutView="150" workbookViewId="0">
      <selection activeCell="E59" sqref="E59"/>
    </sheetView>
  </sheetViews>
  <sheetFormatPr baseColWidth="10" defaultRowHeight="10" customHeight="1" x14ac:dyDescent="0"/>
  <cols>
    <col min="1" max="1" width="6.33203125" style="81" customWidth="1"/>
    <col min="2" max="2" width="14.1640625" style="55" customWidth="1"/>
    <col min="3" max="3" width="7.1640625" style="55" customWidth="1"/>
    <col min="4" max="4" width="9.83203125" style="55" customWidth="1"/>
    <col min="5" max="5" width="7.1640625" style="55" customWidth="1"/>
    <col min="6" max="6" width="16.5" style="55" customWidth="1"/>
    <col min="7" max="12" width="9.33203125" style="55" customWidth="1"/>
    <col min="13" max="13" width="10.1640625" style="55" customWidth="1"/>
    <col min="14" max="14" width="7.5" style="55" customWidth="1"/>
    <col min="15" max="16384" width="10.83203125" style="55"/>
  </cols>
  <sheetData>
    <row r="1" spans="1:14" ht="13" customHeight="1">
      <c r="A1" s="375" t="s">
        <v>151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11"/>
    </row>
    <row r="2" spans="1:14" ht="4" customHeight="1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10" customHeight="1">
      <c r="A3" s="59" t="s">
        <v>86</v>
      </c>
      <c r="B3" s="60" t="s">
        <v>74</v>
      </c>
      <c r="C3" s="60" t="s">
        <v>75</v>
      </c>
      <c r="D3" s="61" t="s">
        <v>76</v>
      </c>
      <c r="E3" s="59" t="s">
        <v>77</v>
      </c>
      <c r="F3" s="60" t="s">
        <v>78</v>
      </c>
      <c r="G3" s="59" t="s">
        <v>79</v>
      </c>
      <c r="H3" s="61" t="s">
        <v>80</v>
      </c>
      <c r="I3" s="62" t="s">
        <v>81</v>
      </c>
      <c r="J3" s="61" t="s">
        <v>82</v>
      </c>
      <c r="K3" s="61" t="s">
        <v>83</v>
      </c>
      <c r="L3" s="61" t="s">
        <v>84</v>
      </c>
      <c r="M3" s="61" t="s">
        <v>85</v>
      </c>
      <c r="N3" s="58"/>
    </row>
    <row r="4" spans="1:14" ht="9" customHeight="1">
      <c r="A4" s="3">
        <v>4899</v>
      </c>
      <c r="B4" s="11" t="s">
        <v>64</v>
      </c>
      <c r="C4" s="2" t="s">
        <v>65</v>
      </c>
      <c r="D4" s="105">
        <v>15588</v>
      </c>
      <c r="E4" s="3">
        <v>55</v>
      </c>
      <c r="F4" s="2" t="s">
        <v>2</v>
      </c>
      <c r="G4" s="108" t="s">
        <v>160</v>
      </c>
      <c r="H4" s="104">
        <v>12727</v>
      </c>
      <c r="I4" s="106">
        <v>2861</v>
      </c>
      <c r="J4" s="104">
        <v>0</v>
      </c>
      <c r="K4" s="104">
        <v>0</v>
      </c>
      <c r="L4" s="104">
        <v>0</v>
      </c>
      <c r="M4" s="107">
        <v>2861</v>
      </c>
      <c r="N4" s="58"/>
    </row>
    <row r="5" spans="1:14" ht="9" customHeight="1">
      <c r="A5" s="3">
        <v>5078</v>
      </c>
      <c r="B5" s="11" t="s">
        <v>0</v>
      </c>
      <c r="C5" s="2" t="s">
        <v>1</v>
      </c>
      <c r="D5" s="105">
        <v>42729</v>
      </c>
      <c r="E5" s="3">
        <v>55</v>
      </c>
      <c r="F5" s="2" t="s">
        <v>2</v>
      </c>
      <c r="G5" s="93" t="s">
        <v>116</v>
      </c>
      <c r="H5" s="104">
        <v>40643</v>
      </c>
      <c r="I5" s="106">
        <v>2086</v>
      </c>
      <c r="J5" s="104">
        <v>0</v>
      </c>
      <c r="K5" s="104">
        <v>0</v>
      </c>
      <c r="L5" s="104">
        <v>0</v>
      </c>
      <c r="M5" s="107">
        <v>2086</v>
      </c>
      <c r="N5" s="58"/>
    </row>
    <row r="6" spans="1:14" ht="9" customHeight="1">
      <c r="A6" s="3">
        <v>5618</v>
      </c>
      <c r="B6" s="11" t="s">
        <v>51</v>
      </c>
      <c r="C6" s="2" t="s">
        <v>52</v>
      </c>
      <c r="D6" s="105">
        <v>12167</v>
      </c>
      <c r="E6" s="3">
        <v>55</v>
      </c>
      <c r="F6" s="2" t="s">
        <v>2</v>
      </c>
      <c r="G6" s="98" t="s">
        <v>118</v>
      </c>
      <c r="H6" s="104">
        <v>10765</v>
      </c>
      <c r="I6" s="106">
        <v>1402</v>
      </c>
      <c r="J6" s="104">
        <v>0</v>
      </c>
      <c r="K6" s="104">
        <v>0</v>
      </c>
      <c r="L6" s="104">
        <v>0</v>
      </c>
      <c r="M6" s="107">
        <v>1402</v>
      </c>
      <c r="N6" s="58"/>
    </row>
    <row r="7" spans="1:14" ht="9" customHeight="1">
      <c r="A7" s="3">
        <v>6170</v>
      </c>
      <c r="B7" s="11" t="s">
        <v>45</v>
      </c>
      <c r="C7" s="2" t="s">
        <v>46</v>
      </c>
      <c r="D7" s="105">
        <v>5937</v>
      </c>
      <c r="E7" s="3">
        <v>55</v>
      </c>
      <c r="F7" s="2" t="s">
        <v>2</v>
      </c>
      <c r="G7" s="97" t="s">
        <v>119</v>
      </c>
      <c r="H7" s="104">
        <v>4815</v>
      </c>
      <c r="I7" s="106">
        <v>1122</v>
      </c>
      <c r="J7" s="104">
        <v>0</v>
      </c>
      <c r="K7" s="104">
        <v>0</v>
      </c>
      <c r="L7" s="104">
        <v>0</v>
      </c>
      <c r="M7" s="107">
        <v>1122</v>
      </c>
      <c r="N7" s="58"/>
    </row>
    <row r="8" spans="1:14" ht="9" customHeight="1">
      <c r="A8" s="3">
        <v>4041</v>
      </c>
      <c r="B8" s="11" t="s">
        <v>149</v>
      </c>
      <c r="C8" s="2" t="s">
        <v>150</v>
      </c>
      <c r="D8" s="105">
        <v>16642</v>
      </c>
      <c r="E8" s="81">
        <v>54</v>
      </c>
      <c r="F8" s="2" t="s">
        <v>22</v>
      </c>
      <c r="G8" s="99" t="s">
        <v>117</v>
      </c>
      <c r="H8" s="104">
        <v>15538</v>
      </c>
      <c r="I8" s="106">
        <v>1104</v>
      </c>
      <c r="J8" s="104">
        <v>0</v>
      </c>
      <c r="K8" s="104">
        <v>0</v>
      </c>
      <c r="L8" s="104">
        <v>0</v>
      </c>
      <c r="M8" s="107">
        <v>1104</v>
      </c>
      <c r="N8" s="58"/>
    </row>
    <row r="9" spans="1:14" ht="9" customHeight="1">
      <c r="A9" s="3">
        <v>2993</v>
      </c>
      <c r="B9" s="11" t="s">
        <v>31</v>
      </c>
      <c r="C9" s="2" t="s">
        <v>32</v>
      </c>
      <c r="D9" s="105">
        <v>48426</v>
      </c>
      <c r="E9" s="3">
        <v>55</v>
      </c>
      <c r="F9" s="2" t="s">
        <v>2</v>
      </c>
      <c r="G9" s="93" t="s">
        <v>116</v>
      </c>
      <c r="H9" s="104">
        <v>47323</v>
      </c>
      <c r="I9" s="106">
        <v>1103</v>
      </c>
      <c r="J9" s="104">
        <v>0</v>
      </c>
      <c r="K9" s="104">
        <v>0</v>
      </c>
      <c r="L9" s="104">
        <v>0</v>
      </c>
      <c r="M9" s="107">
        <v>1103</v>
      </c>
      <c r="N9" s="58"/>
    </row>
    <row r="10" spans="1:14" ht="9" customHeight="1">
      <c r="A10" s="3">
        <v>5078</v>
      </c>
      <c r="B10" s="11" t="s">
        <v>145</v>
      </c>
      <c r="C10" s="2" t="s">
        <v>146</v>
      </c>
      <c r="D10" s="105">
        <v>26889</v>
      </c>
      <c r="E10" s="3">
        <v>55</v>
      </c>
      <c r="F10" s="2" t="s">
        <v>2</v>
      </c>
      <c r="G10" s="93" t="s">
        <v>116</v>
      </c>
      <c r="H10" s="104">
        <v>26039</v>
      </c>
      <c r="I10" s="106">
        <v>850</v>
      </c>
      <c r="J10" s="104">
        <v>0</v>
      </c>
      <c r="K10" s="104">
        <v>0</v>
      </c>
      <c r="L10" s="104">
        <v>0</v>
      </c>
      <c r="M10" s="107">
        <v>850</v>
      </c>
      <c r="N10" s="58"/>
    </row>
    <row r="11" spans="1:14" ht="9" customHeight="1">
      <c r="A11" s="3">
        <v>1616</v>
      </c>
      <c r="B11" s="11" t="s">
        <v>47</v>
      </c>
      <c r="C11" s="2" t="s">
        <v>48</v>
      </c>
      <c r="D11" s="105">
        <v>11699</v>
      </c>
      <c r="E11" s="3">
        <v>55</v>
      </c>
      <c r="F11" s="2" t="s">
        <v>2</v>
      </c>
      <c r="G11" s="98" t="s">
        <v>118</v>
      </c>
      <c r="H11" s="104">
        <v>10937</v>
      </c>
      <c r="I11" s="106">
        <v>762</v>
      </c>
      <c r="J11" s="104">
        <v>0</v>
      </c>
      <c r="K11" s="104">
        <v>0</v>
      </c>
      <c r="L11" s="104">
        <v>0</v>
      </c>
      <c r="M11" s="107">
        <v>762</v>
      </c>
      <c r="N11" s="58"/>
    </row>
    <row r="12" spans="1:14" ht="9" customHeight="1">
      <c r="A12" s="3">
        <v>4204</v>
      </c>
      <c r="B12" s="11" t="s">
        <v>133</v>
      </c>
      <c r="C12" s="2" t="s">
        <v>134</v>
      </c>
      <c r="D12" s="105">
        <v>18221</v>
      </c>
      <c r="E12" s="81">
        <v>54</v>
      </c>
      <c r="F12" s="2" t="s">
        <v>22</v>
      </c>
      <c r="G12" s="109" t="s">
        <v>117</v>
      </c>
      <c r="H12" s="104">
        <v>17541</v>
      </c>
      <c r="I12" s="106">
        <v>680</v>
      </c>
      <c r="J12" s="104">
        <v>0</v>
      </c>
      <c r="K12" s="104">
        <v>0</v>
      </c>
      <c r="L12" s="104">
        <v>0</v>
      </c>
      <c r="M12" s="107">
        <v>680</v>
      </c>
      <c r="N12" s="58"/>
    </row>
    <row r="13" spans="1:14" ht="9" customHeight="1">
      <c r="A13" s="3">
        <v>5873</v>
      </c>
      <c r="B13" s="11" t="s">
        <v>6</v>
      </c>
      <c r="C13" s="2" t="s">
        <v>7</v>
      </c>
      <c r="D13" s="105">
        <v>3834</v>
      </c>
      <c r="E13" s="3">
        <v>55</v>
      </c>
      <c r="F13" s="2" t="s">
        <v>2</v>
      </c>
      <c r="G13" s="97" t="s">
        <v>119</v>
      </c>
      <c r="H13" s="104">
        <v>3191</v>
      </c>
      <c r="I13" s="106">
        <v>643</v>
      </c>
      <c r="J13" s="104">
        <v>0</v>
      </c>
      <c r="K13" s="104">
        <v>0</v>
      </c>
      <c r="L13" s="104">
        <v>0</v>
      </c>
      <c r="M13" s="107">
        <v>643</v>
      </c>
      <c r="N13" s="58"/>
    </row>
    <row r="14" spans="1:14" ht="9" customHeight="1">
      <c r="A14" s="3">
        <v>4663</v>
      </c>
      <c r="B14" s="11" t="s">
        <v>37</v>
      </c>
      <c r="C14" s="2" t="s">
        <v>38</v>
      </c>
      <c r="D14" s="105">
        <v>11162</v>
      </c>
      <c r="E14" s="3">
        <v>39</v>
      </c>
      <c r="F14" s="2" t="s">
        <v>19</v>
      </c>
      <c r="G14" s="98" t="s">
        <v>118</v>
      </c>
      <c r="H14" s="104">
        <v>10525</v>
      </c>
      <c r="I14" s="106">
        <v>637</v>
      </c>
      <c r="J14" s="104">
        <v>0</v>
      </c>
      <c r="K14" s="104">
        <v>0</v>
      </c>
      <c r="L14" s="104">
        <v>0</v>
      </c>
      <c r="M14" s="107">
        <v>637</v>
      </c>
      <c r="N14" s="58"/>
    </row>
    <row r="15" spans="1:14" ht="9" customHeight="1">
      <c r="A15" s="3">
        <v>1829</v>
      </c>
      <c r="B15" s="11" t="s">
        <v>143</v>
      </c>
      <c r="C15" s="2" t="s">
        <v>144</v>
      </c>
      <c r="D15" s="105">
        <v>38149</v>
      </c>
      <c r="E15" s="3">
        <v>55</v>
      </c>
      <c r="F15" s="2" t="s">
        <v>2</v>
      </c>
      <c r="G15" s="93" t="s">
        <v>116</v>
      </c>
      <c r="H15" s="104">
        <v>37535</v>
      </c>
      <c r="I15" s="106">
        <v>614</v>
      </c>
      <c r="J15" s="104">
        <v>0</v>
      </c>
      <c r="K15" s="104">
        <v>0</v>
      </c>
      <c r="L15" s="104">
        <v>0</v>
      </c>
      <c r="M15" s="107">
        <v>614</v>
      </c>
      <c r="N15" s="58"/>
    </row>
    <row r="16" spans="1:14" ht="9" customHeight="1">
      <c r="A16" s="3">
        <v>5874</v>
      </c>
      <c r="B16" s="11" t="s">
        <v>6</v>
      </c>
      <c r="C16" s="2" t="s">
        <v>8</v>
      </c>
      <c r="D16" s="105">
        <v>5781</v>
      </c>
      <c r="E16" s="3">
        <v>55</v>
      </c>
      <c r="F16" s="2" t="s">
        <v>2</v>
      </c>
      <c r="G16" s="96" t="s">
        <v>119</v>
      </c>
      <c r="H16" s="104">
        <v>5170</v>
      </c>
      <c r="I16" s="106">
        <v>611</v>
      </c>
      <c r="J16" s="104">
        <v>0</v>
      </c>
      <c r="K16" s="104">
        <v>0</v>
      </c>
      <c r="L16" s="104">
        <v>0</v>
      </c>
      <c r="M16" s="107">
        <v>611</v>
      </c>
      <c r="N16" s="58"/>
    </row>
    <row r="17" spans="1:14" ht="9" customHeight="1">
      <c r="A17" s="3">
        <v>6482</v>
      </c>
      <c r="B17" s="11" t="s">
        <v>137</v>
      </c>
      <c r="C17" s="2" t="s">
        <v>60</v>
      </c>
      <c r="D17" s="105">
        <v>11579</v>
      </c>
      <c r="E17" s="3">
        <v>54</v>
      </c>
      <c r="F17" s="2" t="s">
        <v>22</v>
      </c>
      <c r="G17" s="98" t="s">
        <v>118</v>
      </c>
      <c r="H17" s="104">
        <v>11201</v>
      </c>
      <c r="I17" s="106">
        <v>378</v>
      </c>
      <c r="J17" s="104">
        <v>0</v>
      </c>
      <c r="K17" s="104">
        <v>0</v>
      </c>
      <c r="L17" s="104">
        <v>0</v>
      </c>
      <c r="M17" s="107">
        <v>378</v>
      </c>
      <c r="N17" s="58"/>
    </row>
    <row r="18" spans="1:14" ht="9" customHeight="1">
      <c r="A18" s="3">
        <v>4177</v>
      </c>
      <c r="B18" s="11" t="s">
        <v>129</v>
      </c>
      <c r="C18" s="2" t="s">
        <v>130</v>
      </c>
      <c r="D18" s="105">
        <v>9209</v>
      </c>
      <c r="E18" s="81">
        <v>54</v>
      </c>
      <c r="F18" s="2" t="s">
        <v>22</v>
      </c>
      <c r="G18" s="98" t="s">
        <v>118</v>
      </c>
      <c r="H18" s="104">
        <v>8889</v>
      </c>
      <c r="I18" s="106">
        <v>320</v>
      </c>
      <c r="J18" s="104">
        <v>0</v>
      </c>
      <c r="K18" s="104">
        <v>0</v>
      </c>
      <c r="L18" s="104">
        <v>0</v>
      </c>
      <c r="M18" s="107">
        <v>320</v>
      </c>
      <c r="N18" s="58"/>
    </row>
    <row r="19" spans="1:14" ht="9" customHeight="1">
      <c r="A19" s="3">
        <v>5176</v>
      </c>
      <c r="B19" s="11" t="s">
        <v>131</v>
      </c>
      <c r="C19" s="2" t="s">
        <v>132</v>
      </c>
      <c r="D19" s="105">
        <v>4359</v>
      </c>
      <c r="E19" s="3">
        <v>55</v>
      </c>
      <c r="F19" s="2" t="s">
        <v>2</v>
      </c>
      <c r="G19" s="96" t="s">
        <v>119</v>
      </c>
      <c r="H19" s="104">
        <v>4063</v>
      </c>
      <c r="I19" s="106">
        <v>296</v>
      </c>
      <c r="J19" s="104">
        <v>0</v>
      </c>
      <c r="K19" s="104">
        <v>0</v>
      </c>
      <c r="L19" s="104">
        <v>0</v>
      </c>
      <c r="M19" s="107">
        <v>296</v>
      </c>
      <c r="N19" s="58"/>
    </row>
    <row r="20" spans="1:14" ht="9" customHeight="1">
      <c r="A20" s="3">
        <v>1033</v>
      </c>
      <c r="B20" s="11" t="s">
        <v>17</v>
      </c>
      <c r="C20" s="2" t="s">
        <v>18</v>
      </c>
      <c r="D20" s="105">
        <v>24096</v>
      </c>
      <c r="E20" s="3">
        <v>39</v>
      </c>
      <c r="F20" s="2" t="s">
        <v>19</v>
      </c>
      <c r="G20" s="99" t="s">
        <v>117</v>
      </c>
      <c r="H20" s="104">
        <v>23852</v>
      </c>
      <c r="I20" s="106">
        <v>244</v>
      </c>
      <c r="J20" s="104">
        <v>0</v>
      </c>
      <c r="K20" s="104">
        <v>0</v>
      </c>
      <c r="L20" s="104">
        <v>0</v>
      </c>
      <c r="M20" s="107">
        <v>244</v>
      </c>
      <c r="N20" s="58"/>
    </row>
    <row r="21" spans="1:14" ht="9" customHeight="1">
      <c r="A21" s="3">
        <v>5707</v>
      </c>
      <c r="B21" s="11" t="s">
        <v>13</v>
      </c>
      <c r="C21" s="2" t="s">
        <v>14</v>
      </c>
      <c r="D21" s="105">
        <v>3868</v>
      </c>
      <c r="E21" s="3">
        <v>55</v>
      </c>
      <c r="F21" s="2" t="s">
        <v>2</v>
      </c>
      <c r="G21" s="96" t="s">
        <v>119</v>
      </c>
      <c r="H21" s="104">
        <v>3676</v>
      </c>
      <c r="I21" s="106">
        <v>192</v>
      </c>
      <c r="J21" s="104">
        <v>0</v>
      </c>
      <c r="K21" s="104">
        <v>0</v>
      </c>
      <c r="L21" s="104">
        <v>0</v>
      </c>
      <c r="M21" s="107">
        <v>192</v>
      </c>
      <c r="N21" s="58"/>
    </row>
    <row r="22" spans="1:14" ht="9" customHeight="1">
      <c r="A22" s="3">
        <v>5818</v>
      </c>
      <c r="B22" s="11" t="s">
        <v>53</v>
      </c>
      <c r="C22" s="2" t="s">
        <v>54</v>
      </c>
      <c r="D22" s="105">
        <v>4615</v>
      </c>
      <c r="E22" s="3">
        <v>55</v>
      </c>
      <c r="F22" s="2" t="s">
        <v>2</v>
      </c>
      <c r="G22" s="96" t="s">
        <v>119</v>
      </c>
      <c r="H22" s="104">
        <v>4426</v>
      </c>
      <c r="I22" s="106">
        <v>189</v>
      </c>
      <c r="J22" s="104">
        <v>0</v>
      </c>
      <c r="K22" s="104">
        <v>0</v>
      </c>
      <c r="L22" s="104">
        <v>0</v>
      </c>
      <c r="M22" s="107">
        <v>189</v>
      </c>
      <c r="N22" s="58"/>
    </row>
    <row r="23" spans="1:14" ht="9" customHeight="1">
      <c r="A23" s="3">
        <v>6082</v>
      </c>
      <c r="B23" s="11" t="s">
        <v>39</v>
      </c>
      <c r="C23" s="2" t="s">
        <v>40</v>
      </c>
      <c r="D23" s="105">
        <v>2845</v>
      </c>
      <c r="E23" s="3">
        <v>55</v>
      </c>
      <c r="F23" s="2" t="s">
        <v>2</v>
      </c>
      <c r="G23" s="97" t="s">
        <v>119</v>
      </c>
      <c r="H23" s="104">
        <v>2674</v>
      </c>
      <c r="I23" s="106">
        <v>171</v>
      </c>
      <c r="J23" s="104">
        <v>0</v>
      </c>
      <c r="K23" s="104">
        <v>0</v>
      </c>
      <c r="L23" s="104">
        <v>0</v>
      </c>
      <c r="M23" s="107">
        <v>171</v>
      </c>
      <c r="N23" s="58"/>
    </row>
    <row r="24" spans="1:14" ht="9" customHeight="1">
      <c r="A24" s="3">
        <v>5822</v>
      </c>
      <c r="B24" s="11" t="s">
        <v>49</v>
      </c>
      <c r="C24" s="2" t="s">
        <v>50</v>
      </c>
      <c r="D24" s="105">
        <v>1708</v>
      </c>
      <c r="E24" s="3">
        <v>55</v>
      </c>
      <c r="F24" s="2" t="s">
        <v>2</v>
      </c>
      <c r="G24" s="95" t="s">
        <v>120</v>
      </c>
      <c r="H24" s="104">
        <v>1554</v>
      </c>
      <c r="I24" s="106">
        <v>154</v>
      </c>
      <c r="J24" s="104">
        <v>0</v>
      </c>
      <c r="K24" s="104">
        <v>0</v>
      </c>
      <c r="L24" s="104">
        <v>0</v>
      </c>
      <c r="M24" s="107">
        <v>154</v>
      </c>
      <c r="N24" s="58"/>
    </row>
    <row r="25" spans="1:14" ht="9" customHeight="1">
      <c r="A25" s="3">
        <v>5185</v>
      </c>
      <c r="B25" s="11" t="s">
        <v>24</v>
      </c>
      <c r="C25" s="2" t="s">
        <v>8</v>
      </c>
      <c r="D25" s="105">
        <v>2653</v>
      </c>
      <c r="E25" s="3">
        <v>55</v>
      </c>
      <c r="F25" s="2" t="s">
        <v>2</v>
      </c>
      <c r="G25" s="100" t="s">
        <v>119</v>
      </c>
      <c r="H25" s="104">
        <v>2533</v>
      </c>
      <c r="I25" s="106">
        <v>120</v>
      </c>
      <c r="J25" s="104">
        <v>0</v>
      </c>
      <c r="K25" s="104">
        <v>0</v>
      </c>
      <c r="L25" s="104">
        <v>0</v>
      </c>
      <c r="M25" s="107">
        <v>120</v>
      </c>
      <c r="N25" s="58"/>
    </row>
    <row r="26" spans="1:14" ht="9" customHeight="1">
      <c r="A26" s="3">
        <v>5835</v>
      </c>
      <c r="B26" s="11" t="s">
        <v>154</v>
      </c>
      <c r="C26" s="2" t="s">
        <v>155</v>
      </c>
      <c r="D26" s="105">
        <v>1513</v>
      </c>
      <c r="E26" s="3">
        <v>54</v>
      </c>
      <c r="F26" s="2" t="s">
        <v>22</v>
      </c>
      <c r="G26" s="94" t="s">
        <v>120</v>
      </c>
      <c r="H26" s="104">
        <v>1417</v>
      </c>
      <c r="I26" s="106">
        <v>96</v>
      </c>
      <c r="J26" s="104">
        <v>0</v>
      </c>
      <c r="K26" s="104">
        <v>0</v>
      </c>
      <c r="L26" s="104">
        <v>0</v>
      </c>
      <c r="M26" s="107">
        <v>96</v>
      </c>
      <c r="N26" s="58"/>
    </row>
    <row r="27" spans="1:14" ht="9" customHeight="1">
      <c r="A27" s="3">
        <v>5154</v>
      </c>
      <c r="B27" s="11" t="s">
        <v>55</v>
      </c>
      <c r="C27" s="2" t="s">
        <v>56</v>
      </c>
      <c r="D27" s="105">
        <v>1837</v>
      </c>
      <c r="E27" s="3">
        <v>55</v>
      </c>
      <c r="F27" s="2" t="s">
        <v>2</v>
      </c>
      <c r="G27" s="95" t="s">
        <v>120</v>
      </c>
      <c r="H27" s="104">
        <v>1751</v>
      </c>
      <c r="I27" s="106">
        <v>86</v>
      </c>
      <c r="J27" s="104">
        <v>0</v>
      </c>
      <c r="K27" s="104">
        <v>0</v>
      </c>
      <c r="L27" s="104">
        <v>0</v>
      </c>
      <c r="M27" s="107">
        <v>86</v>
      </c>
      <c r="N27" s="58"/>
    </row>
    <row r="28" spans="1:14" ht="9" customHeight="1">
      <c r="A28" s="3">
        <v>6517</v>
      </c>
      <c r="B28" s="11" t="s">
        <v>43</v>
      </c>
      <c r="C28" s="2" t="s">
        <v>44</v>
      </c>
      <c r="D28" s="105">
        <v>121</v>
      </c>
      <c r="E28" s="3">
        <v>55</v>
      </c>
      <c r="F28" s="2" t="s">
        <v>2</v>
      </c>
      <c r="G28" s="95" t="s">
        <v>120</v>
      </c>
      <c r="H28" s="104">
        <v>42</v>
      </c>
      <c r="I28" s="106">
        <v>79</v>
      </c>
      <c r="J28" s="104">
        <v>0</v>
      </c>
      <c r="K28" s="104">
        <v>0</v>
      </c>
      <c r="L28" s="104">
        <v>0</v>
      </c>
      <c r="M28" s="107">
        <v>79</v>
      </c>
      <c r="N28" s="58"/>
    </row>
    <row r="29" spans="1:14" ht="9" customHeight="1">
      <c r="A29" s="3">
        <v>5453</v>
      </c>
      <c r="B29" s="11" t="s">
        <v>57</v>
      </c>
      <c r="C29" s="2" t="s">
        <v>58</v>
      </c>
      <c r="D29" s="105">
        <v>2025</v>
      </c>
      <c r="E29" s="3">
        <v>55</v>
      </c>
      <c r="F29" s="2" t="s">
        <v>2</v>
      </c>
      <c r="G29" s="95" t="s">
        <v>120</v>
      </c>
      <c r="H29" s="104">
        <v>1953</v>
      </c>
      <c r="I29" s="106">
        <v>72</v>
      </c>
      <c r="J29" s="104">
        <v>0</v>
      </c>
      <c r="K29" s="104">
        <v>0</v>
      </c>
      <c r="L29" s="104">
        <v>0</v>
      </c>
      <c r="M29" s="107">
        <v>72</v>
      </c>
      <c r="N29" s="58"/>
    </row>
    <row r="30" spans="1:14" ht="9" customHeight="1">
      <c r="A30" s="3">
        <v>6276</v>
      </c>
      <c r="B30" s="11" t="s">
        <v>61</v>
      </c>
      <c r="C30" s="2" t="s">
        <v>62</v>
      </c>
      <c r="D30" s="105">
        <v>556</v>
      </c>
      <c r="E30" s="3">
        <v>55</v>
      </c>
      <c r="F30" s="2" t="s">
        <v>2</v>
      </c>
      <c r="G30" s="95" t="s">
        <v>120</v>
      </c>
      <c r="H30" s="104">
        <v>486</v>
      </c>
      <c r="I30" s="106">
        <v>70</v>
      </c>
      <c r="J30" s="104">
        <v>0</v>
      </c>
      <c r="K30" s="104">
        <v>0</v>
      </c>
      <c r="L30" s="104">
        <v>0</v>
      </c>
      <c r="M30" s="107">
        <v>70</v>
      </c>
      <c r="N30" s="58"/>
    </row>
    <row r="31" spans="1:14" ht="9" customHeight="1">
      <c r="A31" s="3">
        <v>6275</v>
      </c>
      <c r="B31" s="11" t="s">
        <v>61</v>
      </c>
      <c r="C31" s="2" t="s">
        <v>63</v>
      </c>
      <c r="D31" s="105">
        <v>402</v>
      </c>
      <c r="E31" s="3">
        <v>55</v>
      </c>
      <c r="F31" s="2" t="s">
        <v>2</v>
      </c>
      <c r="G31" s="95" t="s">
        <v>120</v>
      </c>
      <c r="H31" s="104">
        <v>334</v>
      </c>
      <c r="I31" s="106">
        <v>68</v>
      </c>
      <c r="J31" s="104">
        <v>0</v>
      </c>
      <c r="K31" s="104">
        <v>0</v>
      </c>
      <c r="L31" s="104">
        <v>0</v>
      </c>
      <c r="M31" s="107">
        <v>68</v>
      </c>
      <c r="N31" s="58"/>
    </row>
    <row r="32" spans="1:14" ht="9" customHeight="1">
      <c r="A32" s="3">
        <v>5966</v>
      </c>
      <c r="B32" s="11" t="s">
        <v>147</v>
      </c>
      <c r="C32" s="2" t="s">
        <v>148</v>
      </c>
      <c r="D32" s="105">
        <v>390</v>
      </c>
      <c r="E32" s="3">
        <v>55</v>
      </c>
      <c r="F32" s="2" t="s">
        <v>2</v>
      </c>
      <c r="G32" s="95" t="s">
        <v>120</v>
      </c>
      <c r="H32" s="104">
        <v>340</v>
      </c>
      <c r="I32" s="106">
        <v>50</v>
      </c>
      <c r="J32" s="104">
        <v>0</v>
      </c>
      <c r="K32" s="104">
        <v>0</v>
      </c>
      <c r="L32" s="104">
        <v>0</v>
      </c>
      <c r="M32" s="107">
        <v>50</v>
      </c>
      <c r="N32" s="58"/>
    </row>
    <row r="33" spans="1:14" ht="9" customHeight="1">
      <c r="A33" s="3">
        <v>6550</v>
      </c>
      <c r="B33" s="11" t="s">
        <v>135</v>
      </c>
      <c r="C33" s="2" t="s">
        <v>136</v>
      </c>
      <c r="D33" s="105">
        <v>50</v>
      </c>
      <c r="E33" s="3">
        <v>55</v>
      </c>
      <c r="F33" s="2" t="s">
        <v>2</v>
      </c>
      <c r="G33" s="95" t="s">
        <v>120</v>
      </c>
      <c r="H33" s="104">
        <v>0</v>
      </c>
      <c r="I33" s="106">
        <v>50</v>
      </c>
      <c r="J33" s="104">
        <v>0</v>
      </c>
      <c r="K33" s="104">
        <v>0</v>
      </c>
      <c r="L33" s="104">
        <v>0</v>
      </c>
      <c r="M33" s="107">
        <v>50</v>
      </c>
      <c r="N33" s="58"/>
    </row>
    <row r="34" spans="1:14" ht="9" customHeight="1">
      <c r="A34" s="3">
        <v>6277</v>
      </c>
      <c r="B34" s="11" t="s">
        <v>3</v>
      </c>
      <c r="C34" s="2" t="s">
        <v>4</v>
      </c>
      <c r="D34" s="105">
        <v>252</v>
      </c>
      <c r="E34" s="3">
        <v>55</v>
      </c>
      <c r="F34" s="2" t="s">
        <v>2</v>
      </c>
      <c r="G34" s="95" t="s">
        <v>120</v>
      </c>
      <c r="H34" s="104">
        <v>216</v>
      </c>
      <c r="I34" s="106">
        <v>36</v>
      </c>
      <c r="J34" s="104">
        <v>0</v>
      </c>
      <c r="K34" s="104">
        <v>0</v>
      </c>
      <c r="L34" s="104">
        <v>0</v>
      </c>
      <c r="M34" s="107">
        <v>36</v>
      </c>
      <c r="N34" s="58"/>
    </row>
    <row r="35" spans="1:14" ht="9" customHeight="1">
      <c r="A35" s="3">
        <v>6481</v>
      </c>
      <c r="B35" s="11" t="s">
        <v>72</v>
      </c>
      <c r="C35" s="2" t="s">
        <v>73</v>
      </c>
      <c r="D35" s="105">
        <v>110</v>
      </c>
      <c r="E35" s="3">
        <v>55</v>
      </c>
      <c r="F35" s="2" t="s">
        <v>2</v>
      </c>
      <c r="G35" s="95" t="s">
        <v>120</v>
      </c>
      <c r="H35" s="104">
        <v>78</v>
      </c>
      <c r="I35" s="106">
        <v>32</v>
      </c>
      <c r="J35" s="104">
        <v>0</v>
      </c>
      <c r="K35" s="104">
        <v>0</v>
      </c>
      <c r="L35" s="104">
        <v>0</v>
      </c>
      <c r="M35" s="107">
        <v>32</v>
      </c>
      <c r="N35" s="58"/>
    </row>
    <row r="36" spans="1:14" ht="9" customHeight="1">
      <c r="A36" s="3">
        <v>3111</v>
      </c>
      <c r="B36" s="11" t="s">
        <v>66</v>
      </c>
      <c r="C36" s="2" t="s">
        <v>68</v>
      </c>
      <c r="D36" s="105">
        <v>5354</v>
      </c>
      <c r="E36" s="3">
        <v>55</v>
      </c>
      <c r="F36" s="2" t="s">
        <v>2</v>
      </c>
      <c r="G36" s="96" t="s">
        <v>119</v>
      </c>
      <c r="H36" s="104">
        <v>5326</v>
      </c>
      <c r="I36" s="106">
        <v>28</v>
      </c>
      <c r="J36" s="104">
        <v>0</v>
      </c>
      <c r="K36" s="104">
        <v>0</v>
      </c>
      <c r="L36" s="104">
        <v>0</v>
      </c>
      <c r="M36" s="107">
        <v>28</v>
      </c>
      <c r="N36" s="58"/>
    </row>
    <row r="37" spans="1:14" ht="9" customHeight="1">
      <c r="A37" s="3">
        <v>5709</v>
      </c>
      <c r="B37" s="11" t="s">
        <v>59</v>
      </c>
      <c r="C37" s="2" t="s">
        <v>60</v>
      </c>
      <c r="D37" s="105">
        <v>254</v>
      </c>
      <c r="E37" s="3">
        <v>55</v>
      </c>
      <c r="F37" s="2" t="s">
        <v>2</v>
      </c>
      <c r="G37" s="95" t="s">
        <v>120</v>
      </c>
      <c r="H37" s="104">
        <v>236</v>
      </c>
      <c r="I37" s="106">
        <v>18</v>
      </c>
      <c r="J37" s="104">
        <v>0</v>
      </c>
      <c r="K37" s="104">
        <v>0</v>
      </c>
      <c r="L37" s="104">
        <v>0</v>
      </c>
      <c r="M37" s="107">
        <v>18</v>
      </c>
      <c r="N37" s="58"/>
    </row>
    <row r="38" spans="1:14" ht="9" customHeight="1">
      <c r="A38" s="3">
        <v>5810</v>
      </c>
      <c r="B38" s="11" t="s">
        <v>20</v>
      </c>
      <c r="C38" s="2" t="s">
        <v>21</v>
      </c>
      <c r="D38" s="105">
        <v>48</v>
      </c>
      <c r="E38" s="3">
        <v>55</v>
      </c>
      <c r="F38" s="2" t="s">
        <v>2</v>
      </c>
      <c r="G38" s="95" t="s">
        <v>120</v>
      </c>
      <c r="H38" s="104">
        <v>38</v>
      </c>
      <c r="I38" s="106">
        <v>10</v>
      </c>
      <c r="J38" s="104">
        <v>0</v>
      </c>
      <c r="K38" s="104">
        <v>0</v>
      </c>
      <c r="L38" s="104">
        <v>0</v>
      </c>
      <c r="M38" s="107">
        <v>10</v>
      </c>
      <c r="N38" s="58"/>
    </row>
    <row r="39" spans="1:14" ht="9" customHeight="1">
      <c r="A39" s="3">
        <v>4684</v>
      </c>
      <c r="B39" s="11" t="s">
        <v>15</v>
      </c>
      <c r="C39" s="2" t="s">
        <v>16</v>
      </c>
      <c r="D39" s="105">
        <v>1348</v>
      </c>
      <c r="E39" s="3">
        <v>55</v>
      </c>
      <c r="F39" s="2" t="s">
        <v>2</v>
      </c>
      <c r="G39" s="95" t="s">
        <v>120</v>
      </c>
      <c r="H39" s="104">
        <v>1342</v>
      </c>
      <c r="I39" s="106">
        <v>6</v>
      </c>
      <c r="J39" s="104">
        <v>0</v>
      </c>
      <c r="K39" s="104">
        <v>0</v>
      </c>
      <c r="L39" s="104">
        <v>0</v>
      </c>
      <c r="M39" s="107">
        <v>6</v>
      </c>
      <c r="N39" s="58"/>
    </row>
    <row r="40" spans="1:14" ht="9" customHeight="1">
      <c r="A40" s="3">
        <v>3110</v>
      </c>
      <c r="B40" s="11" t="s">
        <v>66</v>
      </c>
      <c r="C40" s="2" t="s">
        <v>67</v>
      </c>
      <c r="D40" s="105">
        <v>3573</v>
      </c>
      <c r="E40" s="3">
        <v>55</v>
      </c>
      <c r="F40" s="2" t="s">
        <v>2</v>
      </c>
      <c r="G40" s="96" t="s">
        <v>119</v>
      </c>
      <c r="H40" s="104">
        <v>3567</v>
      </c>
      <c r="I40" s="106">
        <v>6</v>
      </c>
      <c r="J40" s="104">
        <v>0</v>
      </c>
      <c r="K40" s="104">
        <v>0</v>
      </c>
      <c r="L40" s="104">
        <v>0</v>
      </c>
      <c r="M40" s="107">
        <v>6</v>
      </c>
      <c r="N40" s="58"/>
    </row>
    <row r="41" spans="1:14" ht="9" customHeight="1">
      <c r="A41" s="3">
        <v>6577</v>
      </c>
      <c r="B41" s="11" t="s">
        <v>153</v>
      </c>
      <c r="C41" s="2" t="s">
        <v>161</v>
      </c>
      <c r="D41" s="105">
        <v>0</v>
      </c>
      <c r="E41" s="3">
        <v>55</v>
      </c>
      <c r="F41" s="2" t="s">
        <v>2</v>
      </c>
      <c r="G41" s="94" t="s">
        <v>120</v>
      </c>
      <c r="H41" s="104">
        <v>0</v>
      </c>
      <c r="I41" s="106">
        <v>0</v>
      </c>
      <c r="J41" s="104">
        <v>0</v>
      </c>
      <c r="K41" s="104">
        <v>0</v>
      </c>
      <c r="L41" s="104">
        <v>0</v>
      </c>
      <c r="M41" s="107">
        <v>0</v>
      </c>
      <c r="N41" s="58"/>
    </row>
    <row r="42" spans="1:14" ht="9" customHeight="1">
      <c r="A42" s="3">
        <v>6366</v>
      </c>
      <c r="B42" s="11" t="s">
        <v>3</v>
      </c>
      <c r="C42" s="2" t="s">
        <v>5</v>
      </c>
      <c r="D42" s="105">
        <v>62</v>
      </c>
      <c r="E42" s="3">
        <v>55</v>
      </c>
      <c r="F42" s="2" t="s">
        <v>2</v>
      </c>
      <c r="G42" s="95" t="s">
        <v>120</v>
      </c>
      <c r="H42" s="104">
        <v>62</v>
      </c>
      <c r="I42" s="106">
        <v>0</v>
      </c>
      <c r="J42" s="104">
        <v>0</v>
      </c>
      <c r="K42" s="104">
        <v>0</v>
      </c>
      <c r="L42" s="104">
        <v>0</v>
      </c>
      <c r="M42" s="107">
        <v>0</v>
      </c>
      <c r="N42" s="58"/>
    </row>
    <row r="43" spans="1:14" ht="9" customHeight="1">
      <c r="A43" s="3">
        <v>4984</v>
      </c>
      <c r="B43" s="11" t="s">
        <v>9</v>
      </c>
      <c r="C43" s="2" t="s">
        <v>10</v>
      </c>
      <c r="D43" s="105">
        <v>393</v>
      </c>
      <c r="E43" s="3">
        <v>55</v>
      </c>
      <c r="F43" s="2" t="s">
        <v>2</v>
      </c>
      <c r="G43" s="95" t="s">
        <v>120</v>
      </c>
      <c r="H43" s="104">
        <v>393</v>
      </c>
      <c r="I43" s="106">
        <v>0</v>
      </c>
      <c r="J43" s="104">
        <v>0</v>
      </c>
      <c r="K43" s="104">
        <v>0</v>
      </c>
      <c r="L43" s="104">
        <v>0</v>
      </c>
      <c r="M43" s="107">
        <v>0</v>
      </c>
      <c r="N43" s="58"/>
    </row>
    <row r="44" spans="1:14" ht="9" customHeight="1">
      <c r="A44" s="3">
        <v>6365</v>
      </c>
      <c r="B44" s="11" t="s">
        <v>11</v>
      </c>
      <c r="C44" s="2" t="s">
        <v>12</v>
      </c>
      <c r="D44" s="105">
        <v>34</v>
      </c>
      <c r="E44" s="3">
        <v>55</v>
      </c>
      <c r="F44" s="2" t="s">
        <v>2</v>
      </c>
      <c r="G44" s="95" t="s">
        <v>120</v>
      </c>
      <c r="H44" s="104">
        <v>34</v>
      </c>
      <c r="I44" s="106">
        <v>0</v>
      </c>
      <c r="J44" s="104">
        <v>0</v>
      </c>
      <c r="K44" s="104">
        <v>0</v>
      </c>
      <c r="L44" s="104">
        <v>0</v>
      </c>
      <c r="M44" s="107">
        <v>0</v>
      </c>
      <c r="N44" s="58"/>
    </row>
    <row r="45" spans="1:14" ht="9" customHeight="1">
      <c r="A45" s="3">
        <v>5811</v>
      </c>
      <c r="B45" s="11" t="s">
        <v>20</v>
      </c>
      <c r="C45" s="2" t="s">
        <v>23</v>
      </c>
      <c r="D45" s="105">
        <v>24</v>
      </c>
      <c r="E45" s="3">
        <v>55</v>
      </c>
      <c r="F45" s="2" t="s">
        <v>2</v>
      </c>
      <c r="G45" s="95" t="s">
        <v>120</v>
      </c>
      <c r="H45" s="104">
        <v>24</v>
      </c>
      <c r="I45" s="106">
        <v>0</v>
      </c>
      <c r="J45" s="104">
        <v>0</v>
      </c>
      <c r="K45" s="104">
        <v>0</v>
      </c>
      <c r="L45" s="104">
        <v>0</v>
      </c>
      <c r="M45" s="107">
        <v>0</v>
      </c>
      <c r="N45" s="58"/>
    </row>
    <row r="46" spans="1:14" ht="9" customHeight="1">
      <c r="A46" s="3">
        <v>5812</v>
      </c>
      <c r="B46" s="11" t="s">
        <v>33</v>
      </c>
      <c r="C46" s="2" t="s">
        <v>34</v>
      </c>
      <c r="D46" s="105">
        <v>236</v>
      </c>
      <c r="E46" s="3">
        <v>54</v>
      </c>
      <c r="F46" s="2" t="s">
        <v>22</v>
      </c>
      <c r="G46" s="95" t="s">
        <v>120</v>
      </c>
      <c r="H46" s="104">
        <v>236</v>
      </c>
      <c r="I46" s="106">
        <v>0</v>
      </c>
      <c r="J46" s="104">
        <v>0</v>
      </c>
      <c r="K46" s="104">
        <v>0</v>
      </c>
      <c r="L46" s="104">
        <v>0</v>
      </c>
      <c r="M46" s="107">
        <v>0</v>
      </c>
      <c r="N46" s="58"/>
    </row>
    <row r="47" spans="1:14" ht="9" customHeight="1">
      <c r="A47" s="3">
        <v>6278</v>
      </c>
      <c r="B47" s="11" t="s">
        <v>35</v>
      </c>
      <c r="C47" s="2" t="s">
        <v>36</v>
      </c>
      <c r="D47" s="105">
        <v>74</v>
      </c>
      <c r="E47" s="3">
        <v>55</v>
      </c>
      <c r="F47" s="2" t="s">
        <v>2</v>
      </c>
      <c r="G47" s="95" t="s">
        <v>120</v>
      </c>
      <c r="H47" s="104">
        <v>74</v>
      </c>
      <c r="I47" s="106">
        <v>0</v>
      </c>
      <c r="J47" s="104">
        <v>0</v>
      </c>
      <c r="K47" s="104">
        <v>0</v>
      </c>
      <c r="L47" s="104">
        <v>0</v>
      </c>
      <c r="M47" s="107">
        <v>0</v>
      </c>
      <c r="N47" s="58"/>
    </row>
    <row r="48" spans="1:14" ht="9" customHeight="1">
      <c r="A48" s="3">
        <v>6518</v>
      </c>
      <c r="B48" s="11" t="s">
        <v>41</v>
      </c>
      <c r="C48" s="2" t="s">
        <v>42</v>
      </c>
      <c r="D48" s="105">
        <v>20</v>
      </c>
      <c r="E48" s="3">
        <v>55</v>
      </c>
      <c r="F48" s="2" t="s">
        <v>2</v>
      </c>
      <c r="G48" s="95" t="s">
        <v>120</v>
      </c>
      <c r="H48" s="104">
        <v>20</v>
      </c>
      <c r="I48" s="106">
        <v>0</v>
      </c>
      <c r="J48" s="104">
        <v>0</v>
      </c>
      <c r="K48" s="104">
        <v>0</v>
      </c>
      <c r="L48" s="104">
        <v>0</v>
      </c>
      <c r="M48" s="107">
        <v>0</v>
      </c>
      <c r="N48" s="58"/>
    </row>
    <row r="49" spans="1:14" ht="9" customHeight="1">
      <c r="A49" s="64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ht="9" customHeight="1">
      <c r="A50" s="65" t="s">
        <v>87</v>
      </c>
      <c r="B50" s="66" t="s">
        <v>88</v>
      </c>
      <c r="C50" s="67">
        <f>SUM(C51:C54)</f>
        <v>45</v>
      </c>
      <c r="D50" s="68" t="s">
        <v>93</v>
      </c>
      <c r="E50" s="69" t="s">
        <v>94</v>
      </c>
      <c r="F50" s="70" t="s">
        <v>95</v>
      </c>
      <c r="G50" s="71">
        <v>600000</v>
      </c>
      <c r="H50" s="72" t="s">
        <v>99</v>
      </c>
      <c r="I50" s="72" t="s">
        <v>100</v>
      </c>
      <c r="J50" s="70" t="s">
        <v>101</v>
      </c>
      <c r="K50" s="73" t="s">
        <v>102</v>
      </c>
      <c r="L50" s="73" t="s">
        <v>103</v>
      </c>
      <c r="M50" s="73"/>
      <c r="N50" s="58"/>
    </row>
    <row r="51" spans="1:14" ht="9" customHeight="1">
      <c r="A51" s="74"/>
      <c r="B51" s="66" t="s">
        <v>90</v>
      </c>
      <c r="C51" s="86">
        <f>COUNTIFS(E3:E48,"=54")</f>
        <v>6</v>
      </c>
      <c r="D51" s="75"/>
      <c r="E51" s="69" t="s">
        <v>94</v>
      </c>
      <c r="F51" s="70" t="s">
        <v>96</v>
      </c>
      <c r="G51" s="71">
        <v>300000</v>
      </c>
      <c r="H51" s="72" t="s">
        <v>99</v>
      </c>
      <c r="I51" s="71">
        <v>599999</v>
      </c>
      <c r="J51" s="70" t="s">
        <v>101</v>
      </c>
      <c r="K51" s="73" t="s">
        <v>76</v>
      </c>
      <c r="L51" s="73" t="s">
        <v>104</v>
      </c>
      <c r="M51" s="73"/>
      <c r="N51" s="58"/>
    </row>
    <row r="52" spans="1:14" ht="9" customHeight="1">
      <c r="A52" s="74"/>
      <c r="B52" s="66" t="s">
        <v>91</v>
      </c>
      <c r="C52" s="86">
        <f>COUNTIFS(E3:E47,"=39")</f>
        <v>2</v>
      </c>
      <c r="D52" s="75"/>
      <c r="E52" s="69" t="s">
        <v>94</v>
      </c>
      <c r="F52" s="70" t="s">
        <v>97</v>
      </c>
      <c r="G52" s="71">
        <v>150000</v>
      </c>
      <c r="H52" s="72" t="s">
        <v>99</v>
      </c>
      <c r="I52" s="71">
        <v>299999</v>
      </c>
      <c r="J52" s="70" t="s">
        <v>101</v>
      </c>
      <c r="K52" s="73" t="s">
        <v>77</v>
      </c>
      <c r="L52" s="73" t="s">
        <v>105</v>
      </c>
      <c r="M52" s="73"/>
      <c r="N52" s="58"/>
    </row>
    <row r="53" spans="1:14" ht="9" customHeight="1">
      <c r="A53" s="74"/>
      <c r="B53" s="66" t="s">
        <v>92</v>
      </c>
      <c r="C53" s="86">
        <f>COUNTIFS(E3:E48,"=55")</f>
        <v>37</v>
      </c>
      <c r="D53" s="75"/>
      <c r="E53" s="69" t="s">
        <v>94</v>
      </c>
      <c r="F53" s="70" t="s">
        <v>98</v>
      </c>
      <c r="G53" s="71">
        <v>60000</v>
      </c>
      <c r="H53" s="72" t="s">
        <v>99</v>
      </c>
      <c r="I53" s="71">
        <v>149999</v>
      </c>
      <c r="J53" s="70" t="s">
        <v>101</v>
      </c>
      <c r="K53" s="73" t="s">
        <v>80</v>
      </c>
      <c r="L53" s="73" t="s">
        <v>106</v>
      </c>
      <c r="M53" s="73"/>
      <c r="N53" s="58"/>
    </row>
    <row r="54" spans="1:14" ht="9" customHeight="1">
      <c r="A54" s="101"/>
      <c r="B54" s="102"/>
      <c r="C54" s="103"/>
      <c r="D54" s="75"/>
      <c r="E54" s="69">
        <f>COUNTIFS(G4:G48,"♠")</f>
        <v>4</v>
      </c>
      <c r="F54" s="76" t="s">
        <v>159</v>
      </c>
      <c r="G54" s="71">
        <v>30000</v>
      </c>
      <c r="H54" s="72" t="s">
        <v>99</v>
      </c>
      <c r="I54" s="71">
        <v>59999</v>
      </c>
      <c r="J54" s="70" t="s">
        <v>101</v>
      </c>
      <c r="K54" s="73" t="s">
        <v>81</v>
      </c>
      <c r="L54" s="73" t="s">
        <v>107</v>
      </c>
      <c r="M54" s="73"/>
      <c r="N54" s="58"/>
    </row>
    <row r="55" spans="1:14" ht="9" customHeight="1">
      <c r="A55" s="64"/>
      <c r="B55" s="58"/>
      <c r="C55" s="58"/>
      <c r="D55" s="75"/>
      <c r="E55" s="69">
        <f>COUNTIFS(G4:G48,"♥")+1</f>
        <v>4</v>
      </c>
      <c r="F55" s="77" t="s">
        <v>158</v>
      </c>
      <c r="G55" s="71">
        <v>15000</v>
      </c>
      <c r="H55" s="72" t="s">
        <v>99</v>
      </c>
      <c r="I55" s="71">
        <v>29999</v>
      </c>
      <c r="J55" s="70" t="s">
        <v>101</v>
      </c>
      <c r="K55" s="73" t="s">
        <v>82</v>
      </c>
      <c r="L55" s="73" t="s">
        <v>108</v>
      </c>
      <c r="M55" s="73"/>
      <c r="N55" s="58"/>
    </row>
    <row r="56" spans="1:14" ht="9" customHeight="1">
      <c r="A56" s="64"/>
      <c r="B56" s="58"/>
      <c r="C56" s="58"/>
      <c r="D56" s="75"/>
      <c r="E56" s="69">
        <f>COUNTIFS(G4:G48,"♦")</f>
        <v>5</v>
      </c>
      <c r="F56" s="78" t="s">
        <v>157</v>
      </c>
      <c r="G56" s="71">
        <v>7000</v>
      </c>
      <c r="H56" s="72" t="s">
        <v>99</v>
      </c>
      <c r="I56" s="71">
        <v>14999</v>
      </c>
      <c r="J56" s="70" t="s">
        <v>101</v>
      </c>
      <c r="K56" s="73" t="s">
        <v>83</v>
      </c>
      <c r="L56" s="73" t="s">
        <v>109</v>
      </c>
      <c r="M56" s="73"/>
      <c r="N56" s="58"/>
    </row>
    <row r="57" spans="1:14" ht="9" customHeight="1">
      <c r="A57" s="64"/>
      <c r="B57" s="58"/>
      <c r="C57" s="58"/>
      <c r="D57" s="75"/>
      <c r="E57" s="69">
        <f>COUNTIFS(G4:G48,"♣")</f>
        <v>10</v>
      </c>
      <c r="F57" s="79" t="s">
        <v>156</v>
      </c>
      <c r="G57" s="71">
        <v>2500</v>
      </c>
      <c r="H57" s="72" t="s">
        <v>99</v>
      </c>
      <c r="I57" s="71">
        <v>6999</v>
      </c>
      <c r="J57" s="70" t="s">
        <v>101</v>
      </c>
      <c r="K57" s="73" t="s">
        <v>84</v>
      </c>
      <c r="L57" s="73" t="s">
        <v>110</v>
      </c>
      <c r="M57" s="73"/>
      <c r="N57" s="58"/>
    </row>
    <row r="58" spans="1:14" ht="9" customHeight="1">
      <c r="A58" s="64"/>
      <c r="B58" s="58"/>
      <c r="C58" s="58"/>
      <c r="D58" s="75"/>
      <c r="E58" s="69">
        <f>COUNTIFS(G4:G48,"A")</f>
        <v>22</v>
      </c>
      <c r="F58" s="80" t="s">
        <v>142</v>
      </c>
      <c r="G58" s="72">
        <v>0</v>
      </c>
      <c r="H58" s="72" t="s">
        <v>99</v>
      </c>
      <c r="I58" s="71">
        <v>2499</v>
      </c>
      <c r="J58" s="70" t="s">
        <v>101</v>
      </c>
      <c r="K58" s="73" t="s">
        <v>85</v>
      </c>
      <c r="L58" s="73" t="s">
        <v>111</v>
      </c>
      <c r="M58" s="73"/>
      <c r="N58" s="58"/>
    </row>
    <row r="59" spans="1:14" ht="9" customHeight="1">
      <c r="E59" s="87">
        <f>SUM(E50:E58)</f>
        <v>45</v>
      </c>
    </row>
    <row r="60" spans="1:14" ht="10" customHeight="1">
      <c r="A60"/>
      <c r="B60"/>
      <c r="C60"/>
      <c r="D60"/>
      <c r="E60"/>
      <c r="F60"/>
      <c r="G60"/>
      <c r="H60"/>
      <c r="I60"/>
      <c r="J60"/>
      <c r="K60"/>
      <c r="L60"/>
    </row>
    <row r="61" spans="1:14" s="1" customFormat="1" ht="10" customHeight="1">
      <c r="A61"/>
      <c r="B61"/>
      <c r="C61"/>
      <c r="D61"/>
      <c r="E61"/>
      <c r="F61"/>
      <c r="G61"/>
      <c r="H61" s="106"/>
      <c r="I61"/>
      <c r="J61"/>
      <c r="K61"/>
      <c r="L61"/>
    </row>
    <row r="62" spans="1:14" s="1" customFormat="1" ht="10" customHeight="1">
      <c r="A62"/>
      <c r="B62"/>
      <c r="C62"/>
      <c r="D62" s="105"/>
      <c r="E62"/>
      <c r="F62"/>
      <c r="G62"/>
      <c r="H62" s="104"/>
      <c r="I62"/>
      <c r="J62"/>
      <c r="K62"/>
      <c r="L62"/>
    </row>
    <row r="63" spans="1:14" s="1" customFormat="1" ht="10" customHeight="1">
      <c r="A63"/>
      <c r="B63"/>
      <c r="C63"/>
      <c r="D63" s="105"/>
      <c r="E63"/>
      <c r="F63"/>
      <c r="G63"/>
      <c r="H63"/>
      <c r="I63"/>
      <c r="J63"/>
      <c r="K63"/>
      <c r="L63"/>
    </row>
    <row r="64" spans="1:14" s="1" customFormat="1" ht="10" customHeight="1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0" customHeight="1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0" customHeight="1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0" customHeight="1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0" customHeight="1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0" customHeight="1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0" customHeight="1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0" customHeight="1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0" customHeight="1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0" customHeight="1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0" customHeight="1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0" customHeight="1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0" customHeight="1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0" customHeight="1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0" customHeight="1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0" customHeight="1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0" customHeight="1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0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0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0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0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0" customHeight="1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0" customHeight="1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0" customHeight="1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0" customHeight="1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0" customHeight="1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0" customHeight="1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0" customHeight="1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0" customHeight="1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0" customHeight="1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0" customHeight="1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0" customHeight="1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0" customHeight="1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0" customHeight="1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0" customHeight="1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0" customHeight="1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0" customHeight="1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0" customHeight="1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0" customHeight="1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0" customHeight="1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0" customHeight="1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0" customHeight="1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0" customHeigh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0" customHeight="1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0" customHeight="1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10" customHeight="1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10" customHeight="1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10" customHeight="1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10" customHeight="1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10" customHeight="1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10" customHeight="1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10" customHeight="1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10" customHeight="1">
      <c r="A116"/>
      <c r="B116"/>
      <c r="C116"/>
      <c r="D116"/>
      <c r="E116"/>
      <c r="F116"/>
      <c r="G116"/>
      <c r="H116"/>
      <c r="I116"/>
      <c r="J116"/>
      <c r="K116"/>
      <c r="L116"/>
    </row>
  </sheetData>
  <sortState ref="A4:M48">
    <sortCondition descending="1" ref="I4:I48"/>
  </sortState>
  <mergeCells count="1">
    <mergeCell ref="A1:M1"/>
  </mergeCells>
  <phoneticPr fontId="2" type="noConversion"/>
  <pageMargins left="0.15944881889763785" right="0.15944881889763785" top="0.21259842519685043" bottom="0.21259842519685043" header="0.10629921259842522" footer="0"/>
  <pageSetup paperSize="9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2"/>
  <sheetViews>
    <sheetView showRuler="0" zoomScale="150" zoomScaleNormal="150" zoomScalePageLayoutView="150" workbookViewId="0">
      <selection activeCell="C52" sqref="C52:C56"/>
    </sheetView>
  </sheetViews>
  <sheetFormatPr baseColWidth="10" defaultRowHeight="10" customHeight="1" x14ac:dyDescent="0"/>
  <cols>
    <col min="1" max="1" width="5.83203125" style="81" customWidth="1"/>
    <col min="2" max="2" width="14.1640625" style="55" customWidth="1"/>
    <col min="3" max="3" width="10.33203125" style="55" customWidth="1"/>
    <col min="4" max="4" width="9.83203125" style="55" customWidth="1"/>
    <col min="5" max="5" width="7.1640625" style="55" customWidth="1"/>
    <col min="6" max="6" width="16.5" style="55" customWidth="1"/>
    <col min="7" max="12" width="9.33203125" style="55" customWidth="1"/>
    <col min="13" max="13" width="10.1640625" style="55" customWidth="1"/>
    <col min="14" max="14" width="7.5" style="55" customWidth="1"/>
    <col min="15" max="16384" width="10.83203125" style="55"/>
  </cols>
  <sheetData>
    <row r="1" spans="1:27" ht="15" customHeight="1">
      <c r="A1" s="372" t="s">
        <v>152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11"/>
    </row>
    <row r="2" spans="1:27" ht="9" customHeight="1">
      <c r="A2" s="89" t="s">
        <v>86</v>
      </c>
      <c r="B2" s="60" t="s">
        <v>74</v>
      </c>
      <c r="C2" s="60" t="s">
        <v>75</v>
      </c>
      <c r="D2" s="61" t="s">
        <v>76</v>
      </c>
      <c r="E2" s="89" t="s">
        <v>77</v>
      </c>
      <c r="F2" s="60" t="s">
        <v>78</v>
      </c>
      <c r="G2" s="89" t="s">
        <v>79</v>
      </c>
      <c r="H2" s="61" t="s">
        <v>80</v>
      </c>
      <c r="I2" s="61" t="s">
        <v>81</v>
      </c>
      <c r="J2" s="61" t="s">
        <v>82</v>
      </c>
      <c r="K2" s="61" t="s">
        <v>83</v>
      </c>
      <c r="L2" s="62" t="s">
        <v>84</v>
      </c>
      <c r="M2" s="61" t="s">
        <v>85</v>
      </c>
      <c r="N2" s="58"/>
    </row>
    <row r="3" spans="1:27" ht="9" customHeight="1">
      <c r="A3" s="3">
        <v>2993</v>
      </c>
      <c r="B3" s="11" t="s">
        <v>31</v>
      </c>
      <c r="C3" s="2" t="s">
        <v>32</v>
      </c>
      <c r="D3" s="92">
        <v>47323</v>
      </c>
      <c r="E3" s="3">
        <v>55</v>
      </c>
      <c r="F3" s="2" t="s">
        <v>2</v>
      </c>
      <c r="G3" s="93" t="s">
        <v>116</v>
      </c>
      <c r="H3" s="2">
        <v>41993</v>
      </c>
      <c r="I3" s="2">
        <v>1312</v>
      </c>
      <c r="J3" s="2">
        <v>936</v>
      </c>
      <c r="K3" s="2">
        <v>1688</v>
      </c>
      <c r="L3" s="88">
        <v>1394</v>
      </c>
      <c r="M3" s="52">
        <v>5330</v>
      </c>
      <c r="N3" s="58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1"/>
    </row>
    <row r="4" spans="1:27" ht="9" customHeight="1">
      <c r="A4" s="3">
        <v>3319</v>
      </c>
      <c r="B4" s="11" t="s">
        <v>145</v>
      </c>
      <c r="C4" s="2" t="s">
        <v>146</v>
      </c>
      <c r="D4" s="92">
        <v>26039</v>
      </c>
      <c r="E4" s="3">
        <v>55</v>
      </c>
      <c r="F4" s="2" t="s">
        <v>2</v>
      </c>
      <c r="G4" s="93" t="s">
        <v>116</v>
      </c>
      <c r="H4" s="2">
        <v>20153</v>
      </c>
      <c r="I4" s="2">
        <v>726</v>
      </c>
      <c r="J4" s="2">
        <v>884</v>
      </c>
      <c r="K4" s="2">
        <v>2932</v>
      </c>
      <c r="L4" s="88">
        <v>1344</v>
      </c>
      <c r="M4" s="52">
        <v>5886</v>
      </c>
      <c r="N4" s="58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1"/>
    </row>
    <row r="5" spans="1:27" ht="9" customHeight="1">
      <c r="A5" s="3">
        <v>5618</v>
      </c>
      <c r="B5" s="11" t="s">
        <v>51</v>
      </c>
      <c r="C5" s="2" t="s">
        <v>52</v>
      </c>
      <c r="D5" s="92">
        <v>10765</v>
      </c>
      <c r="E5" s="3">
        <v>55</v>
      </c>
      <c r="F5" s="2" t="s">
        <v>2</v>
      </c>
      <c r="G5" s="98" t="s">
        <v>118</v>
      </c>
      <c r="H5" s="2">
        <v>6674</v>
      </c>
      <c r="I5" s="2">
        <v>990</v>
      </c>
      <c r="J5" s="2">
        <v>677</v>
      </c>
      <c r="K5" s="2">
        <v>1520</v>
      </c>
      <c r="L5" s="88">
        <v>904</v>
      </c>
      <c r="M5" s="52">
        <v>4091</v>
      </c>
      <c r="N5" s="58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1"/>
    </row>
    <row r="6" spans="1:27" ht="9" customHeight="1">
      <c r="A6" s="3">
        <v>6170</v>
      </c>
      <c r="B6" s="11" t="s">
        <v>45</v>
      </c>
      <c r="C6" s="2" t="s">
        <v>46</v>
      </c>
      <c r="D6" s="92">
        <v>4815</v>
      </c>
      <c r="E6" s="3">
        <v>55</v>
      </c>
      <c r="F6" s="2" t="s">
        <v>2</v>
      </c>
      <c r="G6" s="97" t="s">
        <v>119</v>
      </c>
      <c r="H6" s="2">
        <v>1172</v>
      </c>
      <c r="I6" s="2">
        <v>764</v>
      </c>
      <c r="J6" s="2">
        <v>516</v>
      </c>
      <c r="K6" s="2">
        <v>1521</v>
      </c>
      <c r="L6" s="88">
        <v>842</v>
      </c>
      <c r="M6" s="52">
        <v>3643</v>
      </c>
      <c r="N6" s="58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1"/>
    </row>
    <row r="7" spans="1:27" ht="9" customHeight="1">
      <c r="A7" s="3">
        <v>4899</v>
      </c>
      <c r="B7" s="11" t="s">
        <v>64</v>
      </c>
      <c r="C7" s="2" t="s">
        <v>65</v>
      </c>
      <c r="D7" s="92">
        <v>12727</v>
      </c>
      <c r="E7" s="3">
        <v>55</v>
      </c>
      <c r="F7" s="2" t="s">
        <v>2</v>
      </c>
      <c r="G7" s="98" t="s">
        <v>118</v>
      </c>
      <c r="H7" s="2">
        <v>6851</v>
      </c>
      <c r="I7" s="2">
        <v>1300</v>
      </c>
      <c r="J7" s="2">
        <v>1447</v>
      </c>
      <c r="K7" s="2">
        <v>2464</v>
      </c>
      <c r="L7" s="88">
        <v>665</v>
      </c>
      <c r="M7" s="52">
        <v>5876</v>
      </c>
      <c r="N7" s="58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1"/>
    </row>
    <row r="8" spans="1:27" ht="9" customHeight="1">
      <c r="A8" s="3">
        <v>1616</v>
      </c>
      <c r="B8" s="11" t="s">
        <v>47</v>
      </c>
      <c r="C8" s="2" t="s">
        <v>48</v>
      </c>
      <c r="D8" s="92">
        <v>10937</v>
      </c>
      <c r="E8" s="3">
        <v>55</v>
      </c>
      <c r="F8" s="2" t="s">
        <v>2</v>
      </c>
      <c r="G8" s="98" t="s">
        <v>118</v>
      </c>
      <c r="H8" s="2">
        <v>8445</v>
      </c>
      <c r="I8" s="2">
        <v>1160</v>
      </c>
      <c r="J8" s="2">
        <v>468</v>
      </c>
      <c r="K8" s="2">
        <v>224</v>
      </c>
      <c r="L8" s="88">
        <v>640</v>
      </c>
      <c r="M8" s="52">
        <v>2492</v>
      </c>
      <c r="N8" s="58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1"/>
    </row>
    <row r="9" spans="1:27" ht="9" customHeight="1">
      <c r="A9" s="3">
        <v>1829</v>
      </c>
      <c r="B9" s="11" t="s">
        <v>143</v>
      </c>
      <c r="C9" s="2" t="s">
        <v>144</v>
      </c>
      <c r="D9" s="92">
        <v>37535</v>
      </c>
      <c r="E9" s="3">
        <v>55</v>
      </c>
      <c r="F9" s="2" t="s">
        <v>2</v>
      </c>
      <c r="G9" s="93" t="s">
        <v>116</v>
      </c>
      <c r="H9" s="2">
        <v>34686</v>
      </c>
      <c r="I9" s="2">
        <v>290</v>
      </c>
      <c r="J9" s="2">
        <v>1383</v>
      </c>
      <c r="K9" s="2">
        <v>698</v>
      </c>
      <c r="L9" s="88">
        <v>478</v>
      </c>
      <c r="M9" s="52">
        <v>2849</v>
      </c>
      <c r="N9" s="58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</row>
    <row r="10" spans="1:27" ht="9" customHeight="1">
      <c r="A10" s="3">
        <v>5078</v>
      </c>
      <c r="B10" s="11" t="s">
        <v>0</v>
      </c>
      <c r="C10" s="2" t="s">
        <v>1</v>
      </c>
      <c r="D10" s="92">
        <v>40643</v>
      </c>
      <c r="E10" s="3">
        <v>55</v>
      </c>
      <c r="F10" s="2" t="s">
        <v>2</v>
      </c>
      <c r="G10" s="93" t="s">
        <v>116</v>
      </c>
      <c r="H10" s="2">
        <v>37912</v>
      </c>
      <c r="I10" s="2">
        <v>1213</v>
      </c>
      <c r="J10" s="2">
        <v>604</v>
      </c>
      <c r="K10" s="2">
        <v>442</v>
      </c>
      <c r="L10" s="88">
        <v>472</v>
      </c>
      <c r="M10" s="52">
        <v>2731</v>
      </c>
      <c r="N10" s="58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1"/>
    </row>
    <row r="11" spans="1:27" ht="9" customHeight="1">
      <c r="A11" s="3">
        <v>6482</v>
      </c>
      <c r="B11" s="11" t="s">
        <v>137</v>
      </c>
      <c r="C11" s="2" t="s">
        <v>60</v>
      </c>
      <c r="D11" s="92">
        <v>11201</v>
      </c>
      <c r="E11" s="3">
        <v>54</v>
      </c>
      <c r="F11" s="2" t="s">
        <v>22</v>
      </c>
      <c r="G11" s="98" t="s">
        <v>118</v>
      </c>
      <c r="H11" s="2">
        <v>9559</v>
      </c>
      <c r="I11" s="2">
        <v>697</v>
      </c>
      <c r="J11" s="2">
        <v>196</v>
      </c>
      <c r="K11" s="2">
        <v>327</v>
      </c>
      <c r="L11" s="88">
        <v>422</v>
      </c>
      <c r="M11" s="52">
        <v>1642</v>
      </c>
      <c r="N11" s="58"/>
      <c r="R11" s="90"/>
      <c r="Y11" s="90"/>
      <c r="Z11" s="90"/>
      <c r="AA11" s="91"/>
    </row>
    <row r="12" spans="1:27" ht="9" customHeight="1">
      <c r="A12" s="3">
        <v>4204</v>
      </c>
      <c r="B12" s="11" t="s">
        <v>133</v>
      </c>
      <c r="C12" s="2" t="s">
        <v>134</v>
      </c>
      <c r="D12" s="92">
        <v>17541</v>
      </c>
      <c r="E12" s="3">
        <v>54</v>
      </c>
      <c r="F12" s="2" t="s">
        <v>22</v>
      </c>
      <c r="G12" s="99" t="s">
        <v>117</v>
      </c>
      <c r="H12" s="2">
        <v>15842</v>
      </c>
      <c r="I12" s="2">
        <v>479</v>
      </c>
      <c r="J12" s="2">
        <v>374</v>
      </c>
      <c r="K12" s="2">
        <v>430</v>
      </c>
      <c r="L12" s="88">
        <v>416</v>
      </c>
      <c r="M12" s="52">
        <v>1699</v>
      </c>
      <c r="N12" s="58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1"/>
    </row>
    <row r="13" spans="1:27" ht="9" customHeight="1">
      <c r="A13" s="3">
        <v>1033</v>
      </c>
      <c r="B13" s="11" t="s">
        <v>17</v>
      </c>
      <c r="C13" s="2" t="s">
        <v>18</v>
      </c>
      <c r="D13" s="92">
        <v>23852</v>
      </c>
      <c r="E13" s="3">
        <v>39</v>
      </c>
      <c r="F13" s="2" t="s">
        <v>19</v>
      </c>
      <c r="G13" s="99" t="s">
        <v>117</v>
      </c>
      <c r="H13" s="2">
        <v>22866</v>
      </c>
      <c r="I13" s="2">
        <v>116</v>
      </c>
      <c r="J13" s="2">
        <v>154</v>
      </c>
      <c r="K13" s="2">
        <v>372</v>
      </c>
      <c r="L13" s="88">
        <v>344</v>
      </c>
      <c r="M13" s="52">
        <v>986</v>
      </c>
      <c r="N13" s="58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1"/>
    </row>
    <row r="14" spans="1:27" ht="9" customHeight="1">
      <c r="A14" s="3">
        <v>4663</v>
      </c>
      <c r="B14" s="11" t="s">
        <v>37</v>
      </c>
      <c r="C14" s="2" t="s">
        <v>38</v>
      </c>
      <c r="D14" s="11">
        <v>10525</v>
      </c>
      <c r="E14" s="3">
        <v>39</v>
      </c>
      <c r="F14" s="2" t="s">
        <v>19</v>
      </c>
      <c r="G14" s="98" t="s">
        <v>118</v>
      </c>
      <c r="H14" s="2">
        <v>7862</v>
      </c>
      <c r="I14" s="2">
        <v>637</v>
      </c>
      <c r="J14" s="2">
        <v>336</v>
      </c>
      <c r="K14" s="2">
        <v>1388</v>
      </c>
      <c r="L14" s="88">
        <v>302</v>
      </c>
      <c r="M14" s="52">
        <v>2663</v>
      </c>
      <c r="N14" s="58"/>
      <c r="R14" s="90"/>
      <c r="S14" s="90"/>
      <c r="T14" s="90"/>
      <c r="U14" s="90"/>
      <c r="V14" s="90"/>
      <c r="W14" s="90"/>
      <c r="X14" s="90"/>
      <c r="Y14" s="90"/>
      <c r="Z14" s="90"/>
      <c r="AA14" s="91"/>
    </row>
    <row r="15" spans="1:27" ht="9" customHeight="1">
      <c r="A15" s="3">
        <v>5874</v>
      </c>
      <c r="B15" s="11" t="s">
        <v>6</v>
      </c>
      <c r="C15" s="2" t="s">
        <v>8</v>
      </c>
      <c r="D15" s="92">
        <v>5170</v>
      </c>
      <c r="E15" s="3">
        <v>55</v>
      </c>
      <c r="F15" s="2" t="s">
        <v>2</v>
      </c>
      <c r="G15" s="96" t="s">
        <v>119</v>
      </c>
      <c r="H15" s="2">
        <v>2951</v>
      </c>
      <c r="I15" s="2">
        <v>359</v>
      </c>
      <c r="J15" s="2">
        <v>694</v>
      </c>
      <c r="K15" s="2">
        <v>924</v>
      </c>
      <c r="L15" s="88">
        <v>242</v>
      </c>
      <c r="M15" s="52">
        <v>2219</v>
      </c>
      <c r="N15" s="58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1"/>
    </row>
    <row r="16" spans="1:27" ht="9" customHeight="1">
      <c r="A16" s="3">
        <v>5818</v>
      </c>
      <c r="B16" s="11" t="s">
        <v>53</v>
      </c>
      <c r="C16" s="2" t="s">
        <v>54</v>
      </c>
      <c r="D16" s="92">
        <v>4426</v>
      </c>
      <c r="E16" s="3">
        <v>55</v>
      </c>
      <c r="F16" s="2" t="s">
        <v>2</v>
      </c>
      <c r="G16" s="96" t="s">
        <v>119</v>
      </c>
      <c r="H16" s="2">
        <v>2083</v>
      </c>
      <c r="I16" s="2">
        <v>660</v>
      </c>
      <c r="J16" s="2">
        <v>287</v>
      </c>
      <c r="K16" s="2">
        <v>1166</v>
      </c>
      <c r="L16" s="88">
        <v>230</v>
      </c>
      <c r="M16" s="52">
        <v>2343</v>
      </c>
      <c r="N16" s="58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1"/>
    </row>
    <row r="17" spans="1:27" ht="9" customHeight="1">
      <c r="A17" s="3">
        <v>5707</v>
      </c>
      <c r="B17" s="11" t="s">
        <v>13</v>
      </c>
      <c r="C17" s="2" t="s">
        <v>14</v>
      </c>
      <c r="D17" s="92">
        <v>3676</v>
      </c>
      <c r="E17" s="3">
        <v>55</v>
      </c>
      <c r="F17" s="2" t="s">
        <v>2</v>
      </c>
      <c r="G17" s="96" t="s">
        <v>119</v>
      </c>
      <c r="H17" s="2">
        <v>2439</v>
      </c>
      <c r="I17" s="2">
        <v>146</v>
      </c>
      <c r="J17" s="2">
        <v>255</v>
      </c>
      <c r="K17" s="2">
        <v>620</v>
      </c>
      <c r="L17" s="88">
        <v>216</v>
      </c>
      <c r="M17" s="52">
        <v>1237</v>
      </c>
      <c r="N17" s="58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1"/>
    </row>
    <row r="18" spans="1:27" ht="9" customHeight="1">
      <c r="A18" s="3">
        <v>4177</v>
      </c>
      <c r="B18" s="11" t="s">
        <v>129</v>
      </c>
      <c r="C18" s="2" t="s">
        <v>130</v>
      </c>
      <c r="D18" s="92">
        <v>8889</v>
      </c>
      <c r="E18" s="3">
        <v>54</v>
      </c>
      <c r="F18" s="2" t="s">
        <v>22</v>
      </c>
      <c r="G18" s="98" t="s">
        <v>118</v>
      </c>
      <c r="H18" s="2">
        <v>7166</v>
      </c>
      <c r="I18" s="2">
        <v>348</v>
      </c>
      <c r="J18" s="2">
        <v>327</v>
      </c>
      <c r="K18" s="2">
        <v>868</v>
      </c>
      <c r="L18" s="88">
        <v>180</v>
      </c>
      <c r="M18" s="52">
        <v>1723</v>
      </c>
      <c r="N18" s="58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1"/>
    </row>
    <row r="19" spans="1:27" ht="9" customHeight="1">
      <c r="A19" s="3">
        <v>6082</v>
      </c>
      <c r="B19" s="11" t="s">
        <v>39</v>
      </c>
      <c r="C19" s="2" t="s">
        <v>40</v>
      </c>
      <c r="D19" s="92">
        <v>2674</v>
      </c>
      <c r="E19" s="3">
        <v>55</v>
      </c>
      <c r="F19" s="2" t="s">
        <v>2</v>
      </c>
      <c r="G19" s="97" t="s">
        <v>119</v>
      </c>
      <c r="H19" s="2">
        <v>1278</v>
      </c>
      <c r="I19" s="2">
        <v>112</v>
      </c>
      <c r="J19" s="2">
        <v>234</v>
      </c>
      <c r="K19" s="2">
        <v>914</v>
      </c>
      <c r="L19" s="88">
        <v>136</v>
      </c>
      <c r="M19" s="52">
        <v>1396</v>
      </c>
      <c r="N19" s="58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1"/>
    </row>
    <row r="20" spans="1:27" ht="9" customHeight="1">
      <c r="A20" s="3">
        <v>5453</v>
      </c>
      <c r="B20" s="11" t="s">
        <v>57</v>
      </c>
      <c r="C20" s="2" t="s">
        <v>58</v>
      </c>
      <c r="D20" s="92">
        <v>1953</v>
      </c>
      <c r="E20" s="3">
        <v>55</v>
      </c>
      <c r="F20" s="2" t="s">
        <v>2</v>
      </c>
      <c r="G20" s="95" t="s">
        <v>120</v>
      </c>
      <c r="H20" s="2">
        <v>1157</v>
      </c>
      <c r="I20" s="2">
        <v>34</v>
      </c>
      <c r="J20" s="2">
        <v>108</v>
      </c>
      <c r="K20" s="2">
        <v>524</v>
      </c>
      <c r="L20" s="88">
        <v>130</v>
      </c>
      <c r="M20" s="52">
        <v>796</v>
      </c>
      <c r="N20" s="58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1"/>
    </row>
    <row r="21" spans="1:27" ht="9" customHeight="1">
      <c r="A21" s="3">
        <v>5185</v>
      </c>
      <c r="B21" s="11" t="s">
        <v>24</v>
      </c>
      <c r="C21" s="2" t="s">
        <v>8</v>
      </c>
      <c r="D21" s="92">
        <v>2533</v>
      </c>
      <c r="E21" s="3">
        <v>55</v>
      </c>
      <c r="F21" s="2" t="s">
        <v>2</v>
      </c>
      <c r="G21" s="100" t="s">
        <v>119</v>
      </c>
      <c r="H21" s="2">
        <v>1565</v>
      </c>
      <c r="I21" s="2">
        <v>104</v>
      </c>
      <c r="J21" s="2">
        <v>160</v>
      </c>
      <c r="K21" s="2">
        <v>580</v>
      </c>
      <c r="L21" s="88">
        <v>124</v>
      </c>
      <c r="M21" s="52">
        <v>968</v>
      </c>
      <c r="N21" s="58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1"/>
    </row>
    <row r="22" spans="1:27" ht="9" customHeight="1">
      <c r="A22" s="3">
        <v>5176</v>
      </c>
      <c r="B22" s="11" t="s">
        <v>131</v>
      </c>
      <c r="C22" s="2" t="s">
        <v>132</v>
      </c>
      <c r="D22" s="92">
        <v>4063</v>
      </c>
      <c r="E22" s="3">
        <v>55</v>
      </c>
      <c r="F22" s="2" t="s">
        <v>2</v>
      </c>
      <c r="G22" s="96" t="s">
        <v>119</v>
      </c>
      <c r="H22" s="2">
        <v>2336</v>
      </c>
      <c r="I22" s="2">
        <v>291</v>
      </c>
      <c r="J22" s="2">
        <v>344</v>
      </c>
      <c r="K22" s="2">
        <v>976</v>
      </c>
      <c r="L22" s="88">
        <v>116</v>
      </c>
      <c r="M22" s="52">
        <v>1727</v>
      </c>
      <c r="N22" s="58"/>
      <c r="R22" s="90"/>
      <c r="S22" s="90"/>
      <c r="T22" s="90"/>
      <c r="U22" s="90"/>
      <c r="V22" s="90"/>
      <c r="W22" s="90"/>
      <c r="X22" s="90"/>
      <c r="Y22" s="90"/>
      <c r="Z22" s="90"/>
      <c r="AA22" s="91"/>
    </row>
    <row r="23" spans="1:27" ht="9" customHeight="1">
      <c r="A23" s="3">
        <v>4041</v>
      </c>
      <c r="B23" s="11" t="s">
        <v>149</v>
      </c>
      <c r="C23" s="2" t="s">
        <v>150</v>
      </c>
      <c r="D23" s="92">
        <v>15538</v>
      </c>
      <c r="E23" s="3">
        <v>54</v>
      </c>
      <c r="F23" s="2" t="s">
        <v>22</v>
      </c>
      <c r="G23" s="99" t="s">
        <v>117</v>
      </c>
      <c r="H23" s="2">
        <v>14145</v>
      </c>
      <c r="I23" s="2">
        <v>307</v>
      </c>
      <c r="J23" s="2">
        <v>166</v>
      </c>
      <c r="K23" s="2">
        <v>808</v>
      </c>
      <c r="L23" s="88">
        <v>112</v>
      </c>
      <c r="M23" s="52">
        <v>1393</v>
      </c>
      <c r="N23" s="58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1"/>
    </row>
    <row r="24" spans="1:27" ht="9" customHeight="1">
      <c r="A24" s="3">
        <v>5822</v>
      </c>
      <c r="B24" s="11" t="s">
        <v>49</v>
      </c>
      <c r="C24" s="2" t="s">
        <v>50</v>
      </c>
      <c r="D24" s="92">
        <v>1554</v>
      </c>
      <c r="E24" s="3">
        <v>55</v>
      </c>
      <c r="F24" s="2" t="s">
        <v>2</v>
      </c>
      <c r="G24" s="95" t="s">
        <v>120</v>
      </c>
      <c r="H24" s="2">
        <v>932</v>
      </c>
      <c r="I24" s="2">
        <v>168</v>
      </c>
      <c r="J24" s="2">
        <v>130</v>
      </c>
      <c r="K24" s="2">
        <v>218</v>
      </c>
      <c r="L24" s="88">
        <v>106</v>
      </c>
      <c r="M24" s="52">
        <v>622</v>
      </c>
      <c r="N24" s="58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1"/>
    </row>
    <row r="25" spans="1:27" ht="9" customHeight="1">
      <c r="A25" s="3">
        <v>6276</v>
      </c>
      <c r="B25" s="11" t="s">
        <v>61</v>
      </c>
      <c r="C25" s="2" t="s">
        <v>62</v>
      </c>
      <c r="D25" s="92">
        <v>486</v>
      </c>
      <c r="E25" s="3">
        <v>55</v>
      </c>
      <c r="F25" s="2" t="s">
        <v>2</v>
      </c>
      <c r="G25" s="95" t="s">
        <v>120</v>
      </c>
      <c r="H25" s="2">
        <v>108</v>
      </c>
      <c r="I25" s="2">
        <v>54</v>
      </c>
      <c r="J25" s="2">
        <v>136</v>
      </c>
      <c r="K25" s="2">
        <v>102</v>
      </c>
      <c r="L25" s="88">
        <v>86</v>
      </c>
      <c r="M25" s="52">
        <v>378</v>
      </c>
      <c r="N25" s="58"/>
      <c r="S25" s="90"/>
      <c r="T25" s="90"/>
      <c r="U25" s="90"/>
      <c r="V25" s="90"/>
      <c r="W25" s="90"/>
      <c r="X25" s="90"/>
      <c r="Y25" s="90"/>
      <c r="Z25" s="90"/>
      <c r="AA25" s="91"/>
    </row>
    <row r="26" spans="1:27" ht="9" customHeight="1">
      <c r="A26" s="3">
        <v>5873</v>
      </c>
      <c r="B26" s="11" t="s">
        <v>6</v>
      </c>
      <c r="C26" s="2" t="s">
        <v>7</v>
      </c>
      <c r="D26" s="92">
        <v>3191</v>
      </c>
      <c r="E26" s="3">
        <v>55</v>
      </c>
      <c r="F26" s="2" t="s">
        <v>2</v>
      </c>
      <c r="G26" s="97" t="s">
        <v>119</v>
      </c>
      <c r="H26" s="2">
        <v>1961</v>
      </c>
      <c r="I26" s="2">
        <v>132</v>
      </c>
      <c r="J26" s="2">
        <v>224</v>
      </c>
      <c r="K26" s="2">
        <v>790</v>
      </c>
      <c r="L26" s="88">
        <v>84</v>
      </c>
      <c r="M26" s="52">
        <v>1230</v>
      </c>
      <c r="N26" s="58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1"/>
    </row>
    <row r="27" spans="1:27" ht="9" customHeight="1">
      <c r="A27" s="3">
        <v>5154</v>
      </c>
      <c r="B27" s="11" t="s">
        <v>55</v>
      </c>
      <c r="C27" s="2" t="s">
        <v>56</v>
      </c>
      <c r="D27" s="92">
        <v>1751</v>
      </c>
      <c r="E27" s="3">
        <v>55</v>
      </c>
      <c r="F27" s="2" t="s">
        <v>2</v>
      </c>
      <c r="G27" s="95" t="s">
        <v>120</v>
      </c>
      <c r="H27" s="2">
        <v>1297</v>
      </c>
      <c r="I27" s="2">
        <v>80</v>
      </c>
      <c r="J27" s="2">
        <v>60</v>
      </c>
      <c r="K27" s="2">
        <v>258</v>
      </c>
      <c r="L27" s="88">
        <v>56</v>
      </c>
      <c r="M27" s="52">
        <v>454</v>
      </c>
      <c r="N27" s="58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1"/>
    </row>
    <row r="28" spans="1:27" ht="9" customHeight="1">
      <c r="A28" s="3">
        <v>6275</v>
      </c>
      <c r="B28" s="11" t="s">
        <v>61</v>
      </c>
      <c r="C28" s="2" t="s">
        <v>63</v>
      </c>
      <c r="D28" s="92">
        <v>334</v>
      </c>
      <c r="E28" s="3">
        <v>55</v>
      </c>
      <c r="F28" s="2" t="s">
        <v>2</v>
      </c>
      <c r="G28" s="95" t="s">
        <v>120</v>
      </c>
      <c r="H28" s="2">
        <v>114</v>
      </c>
      <c r="I28" s="2">
        <v>24</v>
      </c>
      <c r="J28" s="2">
        <v>38</v>
      </c>
      <c r="K28" s="2">
        <v>102</v>
      </c>
      <c r="L28" s="88">
        <v>56</v>
      </c>
      <c r="M28" s="52">
        <v>220</v>
      </c>
      <c r="N28" s="58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1"/>
    </row>
    <row r="29" spans="1:27" ht="9" customHeight="1">
      <c r="A29" s="3">
        <v>6481</v>
      </c>
      <c r="B29" s="11" t="s">
        <v>72</v>
      </c>
      <c r="C29" s="2" t="s">
        <v>73</v>
      </c>
      <c r="D29" s="92">
        <v>78</v>
      </c>
      <c r="E29" s="3">
        <v>55</v>
      </c>
      <c r="F29" s="2" t="s">
        <v>2</v>
      </c>
      <c r="G29" s="95" t="s">
        <v>120</v>
      </c>
      <c r="H29" s="2">
        <v>0</v>
      </c>
      <c r="I29" s="2">
        <v>0</v>
      </c>
      <c r="J29" s="2">
        <v>0</v>
      </c>
      <c r="K29" s="2">
        <v>26</v>
      </c>
      <c r="L29" s="88">
        <v>52</v>
      </c>
      <c r="M29" s="52">
        <v>78</v>
      </c>
      <c r="N29" s="58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1"/>
    </row>
    <row r="30" spans="1:27" ht="9" customHeight="1">
      <c r="A30" s="3">
        <v>4684</v>
      </c>
      <c r="B30" s="11" t="s">
        <v>15</v>
      </c>
      <c r="C30" s="2" t="s">
        <v>16</v>
      </c>
      <c r="D30" s="92">
        <v>1342</v>
      </c>
      <c r="E30" s="3">
        <v>55</v>
      </c>
      <c r="F30" s="2" t="s">
        <v>2</v>
      </c>
      <c r="G30" s="95" t="s">
        <v>120</v>
      </c>
      <c r="H30" s="2">
        <v>1078</v>
      </c>
      <c r="I30" s="2">
        <v>86</v>
      </c>
      <c r="J30" s="2">
        <v>0</v>
      </c>
      <c r="K30" s="2">
        <v>132</v>
      </c>
      <c r="L30" s="88">
        <v>46</v>
      </c>
      <c r="M30" s="52">
        <v>264</v>
      </c>
      <c r="N30" s="58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1"/>
    </row>
    <row r="31" spans="1:27" ht="9" customHeight="1">
      <c r="A31" s="3">
        <v>6517</v>
      </c>
      <c r="B31" s="11" t="s">
        <v>43</v>
      </c>
      <c r="C31" s="2" t="s">
        <v>44</v>
      </c>
      <c r="D31" s="92">
        <v>42</v>
      </c>
      <c r="E31" s="3">
        <v>55</v>
      </c>
      <c r="F31" s="2" t="s">
        <v>2</v>
      </c>
      <c r="G31" s="95" t="s">
        <v>120</v>
      </c>
      <c r="H31" s="2">
        <v>0</v>
      </c>
      <c r="I31" s="2">
        <v>0</v>
      </c>
      <c r="J31" s="2">
        <v>0</v>
      </c>
      <c r="K31" s="2">
        <v>0</v>
      </c>
      <c r="L31" s="88">
        <v>42</v>
      </c>
      <c r="M31" s="52">
        <v>42</v>
      </c>
      <c r="N31" s="58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1"/>
    </row>
    <row r="32" spans="1:27" ht="9" customHeight="1">
      <c r="A32" s="3">
        <v>3111</v>
      </c>
      <c r="B32" s="11" t="s">
        <v>66</v>
      </c>
      <c r="C32" s="2" t="s">
        <v>68</v>
      </c>
      <c r="D32" s="92">
        <v>5326</v>
      </c>
      <c r="E32" s="3">
        <v>55</v>
      </c>
      <c r="F32" s="2" t="s">
        <v>2</v>
      </c>
      <c r="G32" s="96" t="s">
        <v>119</v>
      </c>
      <c r="H32" s="2">
        <v>4856</v>
      </c>
      <c r="I32" s="2">
        <v>206</v>
      </c>
      <c r="J32" s="2">
        <v>104</v>
      </c>
      <c r="K32" s="2">
        <v>124</v>
      </c>
      <c r="L32" s="88">
        <v>36</v>
      </c>
      <c r="M32" s="52">
        <v>470</v>
      </c>
      <c r="N32" s="58"/>
      <c r="R32" s="90"/>
      <c r="S32" s="90"/>
      <c r="T32" s="90"/>
      <c r="U32" s="90"/>
      <c r="V32" s="90"/>
      <c r="W32" s="90"/>
      <c r="X32" s="90"/>
      <c r="Y32" s="90"/>
      <c r="Z32" s="90"/>
      <c r="AA32" s="91"/>
    </row>
    <row r="33" spans="1:27" ht="9" customHeight="1">
      <c r="A33" s="3">
        <v>5966</v>
      </c>
      <c r="B33" s="11" t="s">
        <v>147</v>
      </c>
      <c r="C33" s="2" t="s">
        <v>148</v>
      </c>
      <c r="D33" s="92">
        <v>340</v>
      </c>
      <c r="E33" s="3">
        <v>55</v>
      </c>
      <c r="F33" s="2" t="s">
        <v>2</v>
      </c>
      <c r="G33" s="95" t="s">
        <v>120</v>
      </c>
      <c r="H33" s="2">
        <v>106</v>
      </c>
      <c r="I33" s="2">
        <v>68</v>
      </c>
      <c r="J33" s="2">
        <v>48</v>
      </c>
      <c r="K33" s="2">
        <v>86</v>
      </c>
      <c r="L33" s="88">
        <v>32</v>
      </c>
      <c r="M33" s="52">
        <v>234</v>
      </c>
      <c r="N33" s="58"/>
      <c r="R33" s="90"/>
      <c r="S33" s="90"/>
      <c r="T33" s="90"/>
      <c r="U33" s="90"/>
      <c r="V33" s="90"/>
      <c r="W33" s="90"/>
      <c r="X33" s="90"/>
      <c r="Y33" s="90"/>
      <c r="Z33" s="90"/>
      <c r="AA33" s="91"/>
    </row>
    <row r="34" spans="1:27" ht="9" customHeight="1">
      <c r="A34" s="3">
        <v>6518</v>
      </c>
      <c r="B34" s="11" t="s">
        <v>41</v>
      </c>
      <c r="C34" s="2" t="s">
        <v>42</v>
      </c>
      <c r="D34" s="92">
        <v>20</v>
      </c>
      <c r="E34" s="3">
        <v>55</v>
      </c>
      <c r="F34" s="2" t="s">
        <v>2</v>
      </c>
      <c r="G34" s="95" t="s">
        <v>120</v>
      </c>
      <c r="H34" s="2">
        <v>0</v>
      </c>
      <c r="I34" s="2">
        <v>0</v>
      </c>
      <c r="J34" s="2">
        <v>0</v>
      </c>
      <c r="K34" s="2">
        <v>0</v>
      </c>
      <c r="L34" s="88">
        <v>20</v>
      </c>
      <c r="M34" s="52">
        <v>20</v>
      </c>
      <c r="N34" s="58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1"/>
    </row>
    <row r="35" spans="1:27" ht="9" customHeight="1">
      <c r="A35" s="3">
        <v>3110</v>
      </c>
      <c r="B35" s="11" t="s">
        <v>66</v>
      </c>
      <c r="C35" s="2" t="s">
        <v>67</v>
      </c>
      <c r="D35" s="92">
        <v>3567</v>
      </c>
      <c r="E35" s="3">
        <v>55</v>
      </c>
      <c r="F35" s="2" t="s">
        <v>2</v>
      </c>
      <c r="G35" s="96" t="s">
        <v>119</v>
      </c>
      <c r="H35" s="2">
        <v>3167</v>
      </c>
      <c r="I35" s="2">
        <v>180</v>
      </c>
      <c r="J35" s="2">
        <v>124</v>
      </c>
      <c r="K35" s="2">
        <v>80</v>
      </c>
      <c r="L35" s="88">
        <v>16</v>
      </c>
      <c r="M35" s="52">
        <v>400</v>
      </c>
      <c r="N35" s="58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1"/>
    </row>
    <row r="36" spans="1:27" ht="9" customHeight="1">
      <c r="A36" s="3">
        <v>6277</v>
      </c>
      <c r="B36" s="11" t="s">
        <v>3</v>
      </c>
      <c r="C36" s="2" t="s">
        <v>4</v>
      </c>
      <c r="D36" s="92">
        <v>216</v>
      </c>
      <c r="E36" s="3">
        <v>55</v>
      </c>
      <c r="F36" s="2" t="s">
        <v>2</v>
      </c>
      <c r="G36" s="95" t="s">
        <v>120</v>
      </c>
      <c r="H36" s="2">
        <v>58</v>
      </c>
      <c r="I36" s="2">
        <v>80</v>
      </c>
      <c r="J36" s="2">
        <v>30</v>
      </c>
      <c r="K36" s="2">
        <v>34</v>
      </c>
      <c r="L36" s="88">
        <v>14</v>
      </c>
      <c r="M36" s="52">
        <v>158</v>
      </c>
      <c r="N36" s="58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1"/>
    </row>
    <row r="37" spans="1:27" ht="9" customHeight="1">
      <c r="A37" s="3">
        <v>5810</v>
      </c>
      <c r="B37" s="11" t="s">
        <v>20</v>
      </c>
      <c r="C37" s="2" t="s">
        <v>21</v>
      </c>
      <c r="D37" s="92">
        <v>38</v>
      </c>
      <c r="E37" s="3">
        <v>55</v>
      </c>
      <c r="F37" s="2" t="s">
        <v>2</v>
      </c>
      <c r="G37" s="95" t="s">
        <v>120</v>
      </c>
      <c r="H37" s="2">
        <v>0</v>
      </c>
      <c r="I37" s="2">
        <v>0</v>
      </c>
      <c r="J37" s="2">
        <v>0</v>
      </c>
      <c r="K37" s="2">
        <v>24</v>
      </c>
      <c r="L37" s="88">
        <v>14</v>
      </c>
      <c r="M37" s="52">
        <v>38</v>
      </c>
      <c r="N37" s="58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1"/>
    </row>
    <row r="38" spans="1:27" ht="9" customHeight="1">
      <c r="A38" s="3">
        <v>5709</v>
      </c>
      <c r="B38" s="11" t="s">
        <v>59</v>
      </c>
      <c r="C38" s="2" t="s">
        <v>60</v>
      </c>
      <c r="D38" s="92">
        <v>236</v>
      </c>
      <c r="E38" s="3">
        <v>55</v>
      </c>
      <c r="F38" s="2" t="s">
        <v>2</v>
      </c>
      <c r="G38" s="95" t="s">
        <v>120</v>
      </c>
      <c r="H38" s="2">
        <v>206</v>
      </c>
      <c r="I38" s="2">
        <v>20</v>
      </c>
      <c r="J38" s="2">
        <v>0</v>
      </c>
      <c r="K38" s="2">
        <v>0</v>
      </c>
      <c r="L38" s="88">
        <v>10</v>
      </c>
      <c r="M38" s="52">
        <v>30</v>
      </c>
      <c r="N38" s="58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1"/>
    </row>
    <row r="39" spans="1:27" ht="9" customHeight="1">
      <c r="A39" s="3">
        <v>5425</v>
      </c>
      <c r="B39" s="11" t="s">
        <v>69</v>
      </c>
      <c r="C39" s="2" t="s">
        <v>70</v>
      </c>
      <c r="D39" s="92">
        <v>1443</v>
      </c>
      <c r="E39" s="3">
        <v>48</v>
      </c>
      <c r="F39" s="2" t="s">
        <v>71</v>
      </c>
      <c r="G39" s="95" t="s">
        <v>120</v>
      </c>
      <c r="H39" s="2">
        <v>825</v>
      </c>
      <c r="I39" s="2">
        <v>329</v>
      </c>
      <c r="J39" s="2">
        <v>195</v>
      </c>
      <c r="K39" s="2">
        <v>86</v>
      </c>
      <c r="L39" s="88">
        <v>8</v>
      </c>
      <c r="M39" s="52">
        <v>618</v>
      </c>
      <c r="N39" s="58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1"/>
    </row>
    <row r="40" spans="1:27" ht="9" customHeight="1">
      <c r="A40" s="3">
        <v>6295</v>
      </c>
      <c r="B40" s="11" t="s">
        <v>27</v>
      </c>
      <c r="C40" s="2" t="s">
        <v>28</v>
      </c>
      <c r="D40" s="92">
        <v>186</v>
      </c>
      <c r="E40" s="3">
        <v>55</v>
      </c>
      <c r="F40" s="2" t="s">
        <v>2</v>
      </c>
      <c r="G40" s="95" t="s">
        <v>120</v>
      </c>
      <c r="H40" s="2">
        <v>14</v>
      </c>
      <c r="I40" s="2">
        <v>62</v>
      </c>
      <c r="J40" s="2">
        <v>54</v>
      </c>
      <c r="K40" s="2">
        <v>56</v>
      </c>
      <c r="L40" s="88">
        <v>0</v>
      </c>
      <c r="M40" s="52">
        <v>172</v>
      </c>
      <c r="N40" s="58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1"/>
    </row>
    <row r="41" spans="1:27" ht="9" customHeight="1">
      <c r="A41" s="3">
        <v>5812</v>
      </c>
      <c r="B41" s="11" t="s">
        <v>33</v>
      </c>
      <c r="C41" s="2" t="s">
        <v>34</v>
      </c>
      <c r="D41" s="92">
        <v>236</v>
      </c>
      <c r="E41" s="3">
        <v>54</v>
      </c>
      <c r="F41" s="2" t="s">
        <v>22</v>
      </c>
      <c r="G41" s="95" t="s">
        <v>120</v>
      </c>
      <c r="H41" s="2">
        <v>132</v>
      </c>
      <c r="I41" s="2">
        <v>16</v>
      </c>
      <c r="J41" s="2">
        <v>54</v>
      </c>
      <c r="K41" s="2">
        <v>34</v>
      </c>
      <c r="L41" s="88">
        <v>0</v>
      </c>
      <c r="M41" s="52">
        <v>104</v>
      </c>
      <c r="N41" s="58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1"/>
    </row>
    <row r="42" spans="1:27" ht="9" customHeight="1">
      <c r="A42" s="3">
        <v>6366</v>
      </c>
      <c r="B42" s="11" t="s">
        <v>3</v>
      </c>
      <c r="C42" s="2" t="s">
        <v>5</v>
      </c>
      <c r="D42" s="92">
        <v>62</v>
      </c>
      <c r="E42" s="3">
        <v>55</v>
      </c>
      <c r="F42" s="2" t="s">
        <v>2</v>
      </c>
      <c r="G42" s="95" t="s">
        <v>120</v>
      </c>
      <c r="H42" s="2">
        <v>0</v>
      </c>
      <c r="I42" s="2">
        <v>30</v>
      </c>
      <c r="J42" s="2">
        <v>26</v>
      </c>
      <c r="K42" s="2">
        <v>6</v>
      </c>
      <c r="L42" s="88">
        <v>0</v>
      </c>
      <c r="M42" s="52">
        <v>62</v>
      </c>
      <c r="N42" s="58"/>
      <c r="O42" s="90"/>
      <c r="P42" s="90"/>
      <c r="Q42" s="90"/>
      <c r="R42" s="90"/>
      <c r="S42" s="90"/>
      <c r="T42" s="90"/>
      <c r="U42" s="90"/>
      <c r="V42" s="90"/>
      <c r="W42" s="90"/>
      <c r="X42" s="90"/>
    </row>
    <row r="43" spans="1:27" ht="9" customHeight="1">
      <c r="A43" s="3">
        <v>6278</v>
      </c>
      <c r="B43" s="11" t="s">
        <v>35</v>
      </c>
      <c r="C43" s="2" t="s">
        <v>36</v>
      </c>
      <c r="D43" s="92">
        <v>74</v>
      </c>
      <c r="E43" s="3">
        <v>55</v>
      </c>
      <c r="F43" s="2" t="s">
        <v>2</v>
      </c>
      <c r="G43" s="95" t="s">
        <v>120</v>
      </c>
      <c r="H43" s="2">
        <v>24</v>
      </c>
      <c r="I43" s="2">
        <v>50</v>
      </c>
      <c r="J43" s="2">
        <v>0</v>
      </c>
      <c r="K43" s="2">
        <v>0</v>
      </c>
      <c r="L43" s="88">
        <v>0</v>
      </c>
      <c r="M43" s="52">
        <v>50</v>
      </c>
      <c r="N43" s="58"/>
      <c r="O43" s="90"/>
      <c r="P43" s="90"/>
      <c r="Q43" s="90"/>
      <c r="R43" s="90"/>
    </row>
    <row r="44" spans="1:27" ht="9" customHeight="1">
      <c r="A44" s="3">
        <v>4984</v>
      </c>
      <c r="B44" s="11" t="s">
        <v>9</v>
      </c>
      <c r="C44" s="2" t="s">
        <v>10</v>
      </c>
      <c r="D44" s="92">
        <v>393</v>
      </c>
      <c r="E44" s="3">
        <v>55</v>
      </c>
      <c r="F44" s="2" t="s">
        <v>2</v>
      </c>
      <c r="G44" s="95" t="s">
        <v>120</v>
      </c>
      <c r="H44" s="2">
        <v>357</v>
      </c>
      <c r="I44" s="2">
        <v>30</v>
      </c>
      <c r="J44" s="2">
        <v>0</v>
      </c>
      <c r="K44" s="2">
        <v>6</v>
      </c>
      <c r="L44" s="88">
        <v>0</v>
      </c>
      <c r="M44" s="52">
        <v>36</v>
      </c>
      <c r="N44" s="58"/>
      <c r="O44" s="90"/>
      <c r="P44" s="90"/>
      <c r="Q44" s="90"/>
      <c r="R44" s="90"/>
    </row>
    <row r="45" spans="1:27" ht="9" customHeight="1">
      <c r="A45" s="3">
        <v>6365</v>
      </c>
      <c r="B45" s="11" t="s">
        <v>11</v>
      </c>
      <c r="C45" s="2" t="s">
        <v>12</v>
      </c>
      <c r="D45" s="92">
        <v>34</v>
      </c>
      <c r="E45" s="3">
        <v>55</v>
      </c>
      <c r="F45" s="2" t="s">
        <v>2</v>
      </c>
      <c r="G45" s="95" t="s">
        <v>120</v>
      </c>
      <c r="H45" s="2">
        <v>0</v>
      </c>
      <c r="I45" s="2">
        <v>8</v>
      </c>
      <c r="J45" s="2">
        <v>14</v>
      </c>
      <c r="K45" s="2">
        <v>12</v>
      </c>
      <c r="L45" s="88">
        <v>0</v>
      </c>
      <c r="M45" s="52">
        <v>34</v>
      </c>
      <c r="N45" s="58"/>
      <c r="O45" s="90"/>
      <c r="P45" s="90"/>
      <c r="Q45" s="90"/>
      <c r="R45" s="90"/>
    </row>
    <row r="46" spans="1:27" ht="9" customHeight="1">
      <c r="A46" s="3">
        <v>5811</v>
      </c>
      <c r="B46" s="11" t="s">
        <v>20</v>
      </c>
      <c r="C46" s="2" t="s">
        <v>23</v>
      </c>
      <c r="D46" s="92">
        <v>24</v>
      </c>
      <c r="E46" s="3">
        <v>55</v>
      </c>
      <c r="F46" s="2" t="s">
        <v>2</v>
      </c>
      <c r="G46" s="95" t="s">
        <v>120</v>
      </c>
      <c r="H46" s="2">
        <v>0</v>
      </c>
      <c r="I46" s="2">
        <v>0</v>
      </c>
      <c r="J46" s="2">
        <v>0</v>
      </c>
      <c r="K46" s="2">
        <v>24</v>
      </c>
      <c r="L46" s="88">
        <v>0</v>
      </c>
      <c r="M46" s="52">
        <v>24</v>
      </c>
      <c r="N46" s="58"/>
      <c r="O46" s="90"/>
      <c r="P46" s="90"/>
      <c r="Q46" s="90"/>
      <c r="R46" s="90"/>
    </row>
    <row r="47" spans="1:27" ht="9" customHeight="1">
      <c r="A47" s="3">
        <v>6257</v>
      </c>
      <c r="B47" s="11" t="s">
        <v>25</v>
      </c>
      <c r="C47" s="2" t="s">
        <v>26</v>
      </c>
      <c r="D47" s="92">
        <v>0</v>
      </c>
      <c r="E47" s="3">
        <v>55</v>
      </c>
      <c r="F47" s="2" t="s">
        <v>2</v>
      </c>
      <c r="G47" s="95" t="s">
        <v>120</v>
      </c>
      <c r="H47" s="2">
        <v>0</v>
      </c>
      <c r="I47" s="2">
        <v>0</v>
      </c>
      <c r="J47" s="2">
        <v>0</v>
      </c>
      <c r="K47" s="2">
        <v>0</v>
      </c>
      <c r="L47" s="88">
        <v>0</v>
      </c>
      <c r="M47" s="52">
        <v>0</v>
      </c>
      <c r="N47" s="58"/>
      <c r="R47" s="90"/>
    </row>
    <row r="48" spans="1:27" ht="9" customHeight="1">
      <c r="A48" s="3">
        <v>6168</v>
      </c>
      <c r="B48" s="11" t="s">
        <v>29</v>
      </c>
      <c r="C48" s="2" t="s">
        <v>30</v>
      </c>
      <c r="D48" s="92">
        <v>12</v>
      </c>
      <c r="E48" s="3">
        <v>55</v>
      </c>
      <c r="F48" s="2" t="s">
        <v>2</v>
      </c>
      <c r="G48" s="95" t="s">
        <v>120</v>
      </c>
      <c r="H48" s="2">
        <v>12</v>
      </c>
      <c r="I48" s="2">
        <v>0</v>
      </c>
      <c r="J48" s="2">
        <v>0</v>
      </c>
      <c r="K48" s="2">
        <v>0</v>
      </c>
      <c r="L48" s="88">
        <v>0</v>
      </c>
      <c r="M48" s="52">
        <v>0</v>
      </c>
      <c r="N48" s="58"/>
      <c r="O48" s="90"/>
      <c r="P48" s="90"/>
      <c r="Q48" s="90"/>
      <c r="R48" s="90"/>
    </row>
    <row r="49" spans="1:18" ht="9" customHeight="1">
      <c r="A49" s="3">
        <v>6550</v>
      </c>
      <c r="B49" s="11" t="s">
        <v>135</v>
      </c>
      <c r="C49" s="2" t="s">
        <v>136</v>
      </c>
      <c r="D49" s="92">
        <v>0</v>
      </c>
      <c r="E49" s="3">
        <v>55</v>
      </c>
      <c r="F49" s="2" t="s">
        <v>2</v>
      </c>
      <c r="G49" s="95" t="s">
        <v>120</v>
      </c>
      <c r="H49" s="2">
        <v>0</v>
      </c>
      <c r="I49" s="2">
        <v>0</v>
      </c>
      <c r="J49" s="2">
        <v>0</v>
      </c>
      <c r="K49" s="2">
        <v>0</v>
      </c>
      <c r="L49" s="88">
        <v>0</v>
      </c>
      <c r="M49" s="52">
        <v>0</v>
      </c>
      <c r="N49" s="58"/>
      <c r="R49" s="90"/>
    </row>
    <row r="50" spans="1:18" ht="9" customHeight="1">
      <c r="A50" s="3"/>
      <c r="B50" s="11"/>
      <c r="C50" s="2"/>
      <c r="D50" s="58"/>
      <c r="E50" s="3"/>
      <c r="F50" s="2"/>
      <c r="G50" s="63"/>
      <c r="H50" s="2"/>
      <c r="I50" s="2"/>
      <c r="J50" s="2"/>
      <c r="K50" s="2"/>
      <c r="L50" s="88"/>
      <c r="M50" s="2"/>
      <c r="N50" s="58"/>
    </row>
    <row r="51" spans="1:18" ht="9" customHeight="1">
      <c r="A51" s="64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</row>
    <row r="52" spans="1:18" ht="9" customHeight="1">
      <c r="A52" s="65" t="s">
        <v>87</v>
      </c>
      <c r="B52" s="66" t="s">
        <v>88</v>
      </c>
      <c r="C52" s="67">
        <f>SUM(C53:C56)</f>
        <v>47</v>
      </c>
      <c r="D52" s="68" t="s">
        <v>93</v>
      </c>
      <c r="E52" s="69" t="s">
        <v>94</v>
      </c>
      <c r="F52" s="70" t="s">
        <v>95</v>
      </c>
      <c r="G52" s="71">
        <v>600000</v>
      </c>
      <c r="H52" s="72" t="s">
        <v>99</v>
      </c>
      <c r="I52" s="72" t="s">
        <v>100</v>
      </c>
      <c r="J52" s="70" t="s">
        <v>101</v>
      </c>
      <c r="K52" s="73" t="s">
        <v>102</v>
      </c>
      <c r="L52" s="73" t="s">
        <v>103</v>
      </c>
      <c r="M52" s="73"/>
      <c r="N52" s="58"/>
    </row>
    <row r="53" spans="1:18" ht="9" customHeight="1">
      <c r="A53" s="74"/>
      <c r="B53" s="66" t="s">
        <v>89</v>
      </c>
      <c r="C53" s="86">
        <v>1</v>
      </c>
      <c r="D53" s="75"/>
      <c r="E53" s="69" t="s">
        <v>94</v>
      </c>
      <c r="F53" s="70" t="s">
        <v>96</v>
      </c>
      <c r="G53" s="71">
        <v>300000</v>
      </c>
      <c r="H53" s="72" t="s">
        <v>99</v>
      </c>
      <c r="I53" s="71">
        <v>599999</v>
      </c>
      <c r="J53" s="70" t="s">
        <v>101</v>
      </c>
      <c r="K53" s="73" t="s">
        <v>76</v>
      </c>
      <c r="L53" s="73" t="s">
        <v>104</v>
      </c>
      <c r="M53" s="73"/>
      <c r="N53" s="58"/>
    </row>
    <row r="54" spans="1:18" ht="9" customHeight="1">
      <c r="A54" s="74"/>
      <c r="B54" s="66" t="s">
        <v>90</v>
      </c>
      <c r="C54" s="86">
        <v>5</v>
      </c>
      <c r="D54" s="75"/>
      <c r="E54" s="69" t="s">
        <v>94</v>
      </c>
      <c r="F54" s="70" t="s">
        <v>97</v>
      </c>
      <c r="G54" s="71">
        <v>150000</v>
      </c>
      <c r="H54" s="72" t="s">
        <v>99</v>
      </c>
      <c r="I54" s="71">
        <v>299999</v>
      </c>
      <c r="J54" s="70" t="s">
        <v>101</v>
      </c>
      <c r="K54" s="73" t="s">
        <v>77</v>
      </c>
      <c r="L54" s="73" t="s">
        <v>105</v>
      </c>
      <c r="M54" s="73"/>
      <c r="N54" s="58"/>
    </row>
    <row r="55" spans="1:18" ht="9" customHeight="1">
      <c r="A55" s="74"/>
      <c r="B55" s="66" t="s">
        <v>91</v>
      </c>
      <c r="C55" s="86">
        <v>2</v>
      </c>
      <c r="D55" s="75"/>
      <c r="E55" s="69" t="s">
        <v>94</v>
      </c>
      <c r="F55" s="70" t="s">
        <v>98</v>
      </c>
      <c r="G55" s="71">
        <v>60000</v>
      </c>
      <c r="H55" s="72" t="s">
        <v>99</v>
      </c>
      <c r="I55" s="71">
        <v>149999</v>
      </c>
      <c r="J55" s="70" t="s">
        <v>101</v>
      </c>
      <c r="K55" s="73" t="s">
        <v>80</v>
      </c>
      <c r="L55" s="73" t="s">
        <v>106</v>
      </c>
      <c r="M55" s="73"/>
      <c r="N55" s="58"/>
    </row>
    <row r="56" spans="1:18" ht="9" customHeight="1">
      <c r="A56" s="74"/>
      <c r="B56" s="66" t="s">
        <v>92</v>
      </c>
      <c r="C56" s="86">
        <v>39</v>
      </c>
      <c r="D56" s="75"/>
      <c r="E56" s="69">
        <f>COUNTIFS(G3:G50,"♠")</f>
        <v>4</v>
      </c>
      <c r="F56" s="76" t="s">
        <v>138</v>
      </c>
      <c r="G56" s="71">
        <v>30000</v>
      </c>
      <c r="H56" s="72" t="s">
        <v>99</v>
      </c>
      <c r="I56" s="71">
        <v>59999</v>
      </c>
      <c r="J56" s="70" t="s">
        <v>101</v>
      </c>
      <c r="K56" s="73" t="s">
        <v>81</v>
      </c>
      <c r="L56" s="73" t="s">
        <v>107</v>
      </c>
      <c r="M56" s="73"/>
      <c r="N56" s="58"/>
    </row>
    <row r="57" spans="1:18" ht="9" customHeight="1">
      <c r="A57" s="64"/>
      <c r="B57" s="58"/>
      <c r="C57" s="58"/>
      <c r="D57" s="75"/>
      <c r="E57" s="69">
        <f>COUNTIFS(G3:G50,"♥")</f>
        <v>3</v>
      </c>
      <c r="F57" s="77" t="s">
        <v>139</v>
      </c>
      <c r="G57" s="71">
        <v>15000</v>
      </c>
      <c r="H57" s="72" t="s">
        <v>99</v>
      </c>
      <c r="I57" s="71">
        <v>29999</v>
      </c>
      <c r="J57" s="70" t="s">
        <v>101</v>
      </c>
      <c r="K57" s="73" t="s">
        <v>82</v>
      </c>
      <c r="L57" s="73" t="s">
        <v>108</v>
      </c>
      <c r="M57" s="73"/>
      <c r="N57" s="58"/>
    </row>
    <row r="58" spans="1:18" ht="9" customHeight="1">
      <c r="A58" s="64"/>
      <c r="B58" s="58"/>
      <c r="C58" s="58"/>
      <c r="D58" s="75"/>
      <c r="E58" s="69">
        <f>COUNTIFS(G3:G50,"♦")</f>
        <v>6</v>
      </c>
      <c r="F58" s="78" t="s">
        <v>140</v>
      </c>
      <c r="G58" s="71">
        <v>7000</v>
      </c>
      <c r="H58" s="72" t="s">
        <v>99</v>
      </c>
      <c r="I58" s="71">
        <v>14999</v>
      </c>
      <c r="J58" s="70" t="s">
        <v>101</v>
      </c>
      <c r="K58" s="73" t="s">
        <v>83</v>
      </c>
      <c r="L58" s="73" t="s">
        <v>109</v>
      </c>
      <c r="M58" s="73"/>
      <c r="N58" s="58"/>
    </row>
    <row r="59" spans="1:18" ht="9" customHeight="1">
      <c r="A59" s="64"/>
      <c r="B59" s="58"/>
      <c r="C59" s="58"/>
      <c r="D59" s="75"/>
      <c r="E59" s="69">
        <f>COUNTIFS(G5:G50,"♣")</f>
        <v>10</v>
      </c>
      <c r="F59" s="79" t="s">
        <v>141</v>
      </c>
      <c r="G59" s="71">
        <v>2500</v>
      </c>
      <c r="H59" s="72" t="s">
        <v>99</v>
      </c>
      <c r="I59" s="71">
        <v>6999</v>
      </c>
      <c r="J59" s="70" t="s">
        <v>101</v>
      </c>
      <c r="K59" s="73" t="s">
        <v>84</v>
      </c>
      <c r="L59" s="73" t="s">
        <v>110</v>
      </c>
      <c r="M59" s="73"/>
      <c r="N59" s="58"/>
    </row>
    <row r="60" spans="1:18" ht="9" customHeight="1">
      <c r="A60" s="64"/>
      <c r="B60" s="58"/>
      <c r="C60" s="58"/>
      <c r="D60" s="75"/>
      <c r="E60" s="69">
        <f>COUNTIFS(G3:G50,"A")</f>
        <v>24</v>
      </c>
      <c r="F60" s="80" t="s">
        <v>142</v>
      </c>
      <c r="G60" s="72">
        <v>0</v>
      </c>
      <c r="H60" s="72" t="s">
        <v>99</v>
      </c>
      <c r="I60" s="71">
        <v>2499</v>
      </c>
      <c r="J60" s="70" t="s">
        <v>101</v>
      </c>
      <c r="K60" s="73" t="s">
        <v>85</v>
      </c>
      <c r="L60" s="73" t="s">
        <v>111</v>
      </c>
      <c r="M60" s="73"/>
      <c r="N60" s="58"/>
    </row>
    <row r="61" spans="1:18" ht="9" customHeight="1">
      <c r="E61" s="87">
        <f>SUM(E52:E60)</f>
        <v>47</v>
      </c>
    </row>
    <row r="62" spans="1:18" customFormat="1" ht="10" customHeight="1"/>
    <row r="63" spans="1:18" customFormat="1" ht="10" customHeight="1"/>
    <row r="64" spans="1:18" customFormat="1" ht="10" customHeight="1"/>
    <row r="65" customFormat="1" ht="10" customHeight="1"/>
    <row r="66" customFormat="1" ht="10" customHeight="1"/>
    <row r="67" customFormat="1" ht="10" customHeight="1"/>
    <row r="68" customFormat="1" ht="10" customHeight="1"/>
    <row r="69" customFormat="1" ht="10" customHeight="1"/>
    <row r="70" customFormat="1" ht="10" customHeight="1"/>
    <row r="71" customFormat="1" ht="10" customHeight="1"/>
    <row r="72" customFormat="1" ht="10" customHeight="1"/>
    <row r="73" customFormat="1" ht="10" customHeight="1"/>
    <row r="74" customFormat="1" ht="10" customHeight="1"/>
    <row r="75" customFormat="1" ht="10" customHeight="1"/>
    <row r="76" customFormat="1" ht="10" customHeight="1"/>
    <row r="77" customFormat="1" ht="10" customHeight="1"/>
    <row r="78" customFormat="1" ht="10" customHeight="1"/>
    <row r="79" customFormat="1" ht="10" customHeight="1"/>
    <row r="80" customFormat="1" ht="10" customHeight="1"/>
    <row r="81" customFormat="1" ht="10" customHeight="1"/>
    <row r="82" customFormat="1" ht="10" customHeight="1"/>
    <row r="83" customFormat="1" ht="10" customHeight="1"/>
    <row r="84" customFormat="1" ht="10" customHeight="1"/>
    <row r="85" customFormat="1" ht="10" customHeight="1"/>
    <row r="86" customFormat="1" ht="10" customHeight="1"/>
    <row r="87" customFormat="1" ht="10" customHeight="1"/>
    <row r="88" customFormat="1" ht="10" customHeight="1"/>
    <row r="89" customFormat="1" ht="10" customHeight="1"/>
    <row r="90" customFormat="1" ht="10" customHeight="1"/>
    <row r="91" customFormat="1" ht="10" customHeight="1"/>
    <row r="92" customFormat="1" ht="10" customHeight="1"/>
    <row r="93" customFormat="1" ht="10" customHeight="1"/>
    <row r="94" customFormat="1" ht="10" customHeight="1"/>
    <row r="95" customFormat="1" ht="10" customHeight="1"/>
    <row r="96" customFormat="1" ht="10" customHeight="1"/>
    <row r="97" customFormat="1" ht="10" customHeight="1"/>
    <row r="98" customFormat="1" ht="10" customHeight="1"/>
    <row r="99" customFormat="1" ht="10" customHeight="1"/>
    <row r="100" customFormat="1" ht="10" customHeight="1"/>
    <row r="101" customFormat="1" ht="10" customHeight="1"/>
    <row r="102" customFormat="1" ht="10" customHeight="1"/>
    <row r="103" customFormat="1" ht="10" customHeight="1"/>
    <row r="104" customFormat="1" ht="10" customHeight="1"/>
    <row r="105" customFormat="1" ht="10" customHeight="1"/>
    <row r="106" customFormat="1" ht="10" customHeight="1"/>
    <row r="107" customFormat="1" ht="10" customHeight="1"/>
    <row r="108" customFormat="1" ht="10" customHeight="1"/>
    <row r="109" customFormat="1" ht="10" customHeight="1"/>
    <row r="110" customFormat="1" ht="10" customHeight="1"/>
    <row r="111" customFormat="1" ht="10" customHeight="1"/>
    <row r="112" customFormat="1" ht="10" customHeight="1"/>
    <row r="113" spans="5:5" customFormat="1" ht="10" customHeight="1"/>
    <row r="114" spans="5:5" customFormat="1" ht="10" customHeight="1"/>
    <row r="115" spans="5:5" customFormat="1" ht="10" customHeight="1"/>
    <row r="116" spans="5:5" customFormat="1" ht="10" customHeight="1"/>
    <row r="117" spans="5:5" customFormat="1" ht="10" customHeight="1"/>
    <row r="118" spans="5:5" customFormat="1" ht="10" customHeight="1"/>
    <row r="119" spans="5:5" customFormat="1" ht="10" customHeight="1"/>
    <row r="120" spans="5:5" customFormat="1" ht="10" customHeight="1"/>
    <row r="121" spans="5:5" customFormat="1" ht="10" customHeight="1"/>
    <row r="122" spans="5:5" ht="10" customHeight="1">
      <c r="E122" s="87">
        <f>SUM(E113:E121)</f>
        <v>0</v>
      </c>
    </row>
  </sheetData>
  <sortState ref="A2:N50">
    <sortCondition descending="1" ref="L2:L50"/>
  </sortState>
  <mergeCells count="1">
    <mergeCell ref="A1:M1"/>
  </mergeCells>
  <phoneticPr fontId="2" type="noConversion"/>
  <pageMargins left="0.16" right="0.16" top="0" bottom="0" header="0" footer="0"/>
  <pageSetup paperSize="9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mp 16-4</vt:lpstr>
      <vt:lpstr>mp 16-3</vt:lpstr>
      <vt:lpstr>mp 16-2</vt:lpstr>
      <vt:lpstr>tbl gesamtstatistik</vt:lpstr>
      <vt:lpstr>15-4</vt:lpstr>
      <vt:lpstr>mp 15-3</vt:lpstr>
      <vt:lpstr>mp 15-2</vt:lpstr>
      <vt:lpstr>mp 15-1</vt:lpstr>
      <vt:lpstr>mp 14-4</vt:lpstr>
      <vt:lpstr>mp 14-3</vt:lpstr>
      <vt:lpstr>mp 14-2</vt:lpstr>
      <vt:lpstr>Blatt3</vt:lpstr>
    </vt:vector>
  </TitlesOfParts>
  <Company>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berndl</dc:creator>
  <cp:lastModifiedBy>roland berndl</cp:lastModifiedBy>
  <cp:lastPrinted>2017-01-25T11:25:42Z</cp:lastPrinted>
  <dcterms:created xsi:type="dcterms:W3CDTF">2014-10-25T07:03:09Z</dcterms:created>
  <dcterms:modified xsi:type="dcterms:W3CDTF">2017-01-25T11:27:26Z</dcterms:modified>
</cp:coreProperties>
</file>